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J15" i="3" l="1"/>
  <c r="K78" i="2"/>
  <c r="J78" i="2"/>
  <c r="K35" i="3" l="1"/>
  <c r="J64" i="2"/>
  <c r="J63" i="2"/>
  <c r="H58" i="2"/>
  <c r="G58" i="2"/>
  <c r="H85" i="2" l="1"/>
  <c r="D18" i="3"/>
  <c r="J69" i="2"/>
  <c r="D56" i="3" l="1"/>
  <c r="I44" i="3"/>
  <c r="J118" i="2"/>
  <c r="I113" i="2"/>
  <c r="I106" i="2" s="1"/>
  <c r="H113" i="2"/>
  <c r="G113" i="2"/>
  <c r="F113" i="2"/>
  <c r="E113" i="2"/>
  <c r="D113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6" i="2"/>
  <c r="H67" i="2"/>
  <c r="H66" i="2" s="1"/>
  <c r="H65" i="2" s="1"/>
  <c r="G67" i="2"/>
  <c r="G66" i="2" s="1"/>
  <c r="G65" i="2" s="1"/>
  <c r="I37" i="2"/>
  <c r="G37" i="2"/>
  <c r="F37" i="2"/>
  <c r="D37" i="2"/>
  <c r="J40" i="2"/>
  <c r="K80" i="2"/>
  <c r="J80" i="2"/>
  <c r="L27" i="2"/>
  <c r="K27" i="2"/>
  <c r="J27" i="2"/>
  <c r="L41" i="3"/>
  <c r="K41" i="3"/>
  <c r="J41" i="3"/>
  <c r="H38" i="3"/>
  <c r="G38" i="3"/>
  <c r="E38" i="3"/>
  <c r="D38" i="3"/>
  <c r="I95" i="2"/>
  <c r="L35" i="3"/>
  <c r="G18" i="3"/>
  <c r="J99" i="2"/>
  <c r="J88" i="2"/>
  <c r="L29" i="2"/>
  <c r="K29" i="2"/>
  <c r="J29" i="2"/>
  <c r="J105" i="2"/>
  <c r="H95" i="2"/>
  <c r="H94" i="2" s="1"/>
  <c r="G95" i="2"/>
  <c r="G94" i="2" s="1"/>
  <c r="J87" i="2"/>
  <c r="G54" i="2"/>
  <c r="H31" i="3"/>
  <c r="G31" i="3"/>
  <c r="E31" i="3"/>
  <c r="D31" i="3"/>
  <c r="D25" i="3"/>
  <c r="J35" i="3"/>
  <c r="I103" i="2"/>
  <c r="I100" i="2" s="1"/>
  <c r="H103" i="2"/>
  <c r="H100" i="2" s="1"/>
  <c r="G103" i="2"/>
  <c r="G100" i="2" s="1"/>
  <c r="F103" i="2"/>
  <c r="F100" i="2" s="1"/>
  <c r="E103" i="2"/>
  <c r="E100" i="2" s="1"/>
  <c r="D103" i="2"/>
  <c r="D100" i="2" s="1"/>
  <c r="K24" i="3"/>
  <c r="J24" i="3"/>
  <c r="E13" i="2" l="1"/>
  <c r="G13" i="2"/>
  <c r="F18" i="3" l="1"/>
  <c r="G47" i="3"/>
  <c r="I20" i="3"/>
  <c r="H20" i="3"/>
  <c r="G20" i="3"/>
  <c r="F20" i="3"/>
  <c r="E20" i="3"/>
  <c r="D20" i="3"/>
  <c r="L128" i="2"/>
  <c r="K128" i="2"/>
  <c r="J128" i="2"/>
  <c r="L127" i="2"/>
  <c r="K127" i="2"/>
  <c r="J127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5" i="2"/>
  <c r="K115" i="2"/>
  <c r="J115" i="2"/>
  <c r="L114" i="2"/>
  <c r="K114" i="2"/>
  <c r="J114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100" i="2"/>
  <c r="K100" i="2"/>
  <c r="J100" i="2"/>
  <c r="L97" i="2"/>
  <c r="K97" i="2"/>
  <c r="J97" i="2"/>
  <c r="L96" i="2"/>
  <c r="K96" i="2"/>
  <c r="J96" i="2"/>
  <c r="L92" i="2"/>
  <c r="K92" i="2"/>
  <c r="J92" i="2"/>
  <c r="L91" i="2"/>
  <c r="K91" i="2"/>
  <c r="J91" i="2"/>
  <c r="L90" i="2"/>
  <c r="K90" i="2"/>
  <c r="J90" i="2"/>
  <c r="L84" i="2"/>
  <c r="K84" i="2"/>
  <c r="J84" i="2"/>
  <c r="L82" i="2"/>
  <c r="K82" i="2"/>
  <c r="J82" i="2"/>
  <c r="L81" i="2"/>
  <c r="K81" i="2"/>
  <c r="J81" i="2"/>
  <c r="L79" i="2"/>
  <c r="K79" i="2"/>
  <c r="J79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5" i="2"/>
  <c r="F94" i="2" s="1"/>
  <c r="E95" i="2"/>
  <c r="E94" i="2" s="1"/>
  <c r="D95" i="2"/>
  <c r="D94" i="2" s="1"/>
  <c r="F106" i="2"/>
  <c r="E106" i="2"/>
  <c r="D106" i="2"/>
  <c r="I89" i="2"/>
  <c r="I85" i="2" s="1"/>
  <c r="H89" i="2"/>
  <c r="G89" i="2"/>
  <c r="G85" i="2" s="1"/>
  <c r="F89" i="2"/>
  <c r="F85" i="2" s="1"/>
  <c r="E89" i="2"/>
  <c r="E85" i="2" s="1"/>
  <c r="D89" i="2"/>
  <c r="D85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F49" i="2" s="1"/>
  <c r="H18" i="2"/>
  <c r="K18" i="2" s="1"/>
  <c r="K19" i="2"/>
  <c r="E49" i="2"/>
  <c r="D49" i="2"/>
  <c r="L51" i="2"/>
  <c r="J51" i="2"/>
  <c r="E66" i="2"/>
  <c r="K67" i="2"/>
  <c r="D66" i="2"/>
  <c r="J67" i="2"/>
  <c r="K51" i="2"/>
  <c r="K25" i="3"/>
  <c r="K74" i="2"/>
  <c r="J74" i="2"/>
  <c r="K85" i="2"/>
  <c r="K89" i="2"/>
  <c r="H57" i="2"/>
  <c r="K57" i="2" s="1"/>
  <c r="K58" i="2"/>
  <c r="J57" i="2"/>
  <c r="J58" i="2"/>
  <c r="K54" i="2"/>
  <c r="K43" i="2"/>
  <c r="J43" i="2"/>
  <c r="L25" i="3"/>
  <c r="L9" i="3"/>
  <c r="K9" i="3"/>
  <c r="J9" i="3"/>
  <c r="L106" i="2"/>
  <c r="L113" i="2"/>
  <c r="H106" i="2"/>
  <c r="K106" i="2" s="1"/>
  <c r="K113" i="2"/>
  <c r="G106" i="2"/>
  <c r="J106" i="2" s="1"/>
  <c r="J113" i="2"/>
  <c r="I94" i="2"/>
  <c r="L94" i="2" s="1"/>
  <c r="L95" i="2"/>
  <c r="K94" i="2"/>
  <c r="K95" i="2"/>
  <c r="J94" i="2"/>
  <c r="J95" i="2"/>
  <c r="L85" i="2"/>
  <c r="L89" i="2"/>
  <c r="J85" i="2"/>
  <c r="J89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<sst xmlns="http://schemas.openxmlformats.org/spreadsheetml/2006/main" count="779" uniqueCount="427">
  <si>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</si>
  <si>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</si>
  <si>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</si>
  <si>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</si>
  <si>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</si>
  <si>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</si>
  <si>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</si>
  <si>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</si>
  <si>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</si>
  <si>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</si>
  <si>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</si>
  <si>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</si>
  <si>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</si>
  <si>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</si>
  <si>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</si>
  <si>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</si>
  <si>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</si>
  <si>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</si>
  <si>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</si>
  <si>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</si>
  <si>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</si>
  <si>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</si>
  <si>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</si>
  <si>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</si>
  <si>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</si>
  <si>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</si>
  <si>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</si>
  <si>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</si>
  <si>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</si>
  <si>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</si>
  <si>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</si>
  <si>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</si>
  <si>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</si>
  <si>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</si>
  <si>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</si>
  <si>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</si>
  <si>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</si>
  <si>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</si>
  <si>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</si>
  <si>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</si>
  <si>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</si>
  <si>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</si>
  <si>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</si>
  <si>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</si>
  <si>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</si>
  <si>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</si>
  <si>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</si>
  <si>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</si>
  <si>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</si>
  <si>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</si>
  <si>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</si>
  <si>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</si>
  <si>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</si>
  <si>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</si>
  <si>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</si>
  <si>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</si>
  <si>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</si>
  <si>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</si>
  <si>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</si>
  <si>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</si>
  <si>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</si>
  <si>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</si>
  <si>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</si>
  <si>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</si>
  <si>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</si>
  <si>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</si>
  <si>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</si>
  <si>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</si>
  <si>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</si>
  <si>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</si>
  <si>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</si>
  <si>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</si>
  <si>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</si>
  <si>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</si>
  <si>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</si>
  <si>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</si>
  <si>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</si>
  <si>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</si>
  <si>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</si>
  <si>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</si>
  <si>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</si>
  <si>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</si>
  <si>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</si>
  <si>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</si>
  <si>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</si>
  <si>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</si>
  <si>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</si>
  <si>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</si>
  <si>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</si>
  <si>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</si>
  <si>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</si>
  <si>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</si>
  <si>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</si>
  <si>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</si>
  <si>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</si>
  <si>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</si>
  <si>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</si>
  <si>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</si>
  <si>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</si>
  <si>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</si>
  <si>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</si>
  <si>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</si>
  <si>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</si>
  <si>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</si>
  <si>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</si>
  <si>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</si>
  <si>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</si>
  <si>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</si>
  <si>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</si>
  <si>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</si>
  <si>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</si>
  <si>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</si>
  <si>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</si>
  <si>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</si>
  <si>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</si>
  <si>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</si>
  <si>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</si>
  <si>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</si>
  <si>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</si>
  <si>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</si>
  <si>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</si>
  <si>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</si>
  <si>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</si>
  <si>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</si>
  <si>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</si>
  <si>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</si>
  <si>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</si>
  <si>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</si>
  <si>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</si>
  <si>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</si>
  <si>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</si>
  <si>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</si>
  <si>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</si>
  <si>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</si>
  <si>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</si>
  <si>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</si>
  <si>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</si>
  <si>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</si>
  <si>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</si>
  <si>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</si>
  <si>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</si>
  <si>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</si>
  <si>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</si>
  <si>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</si>
  <si>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</si>
  <si>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</si>
  <si>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</si>
  <si>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</si>
  <si>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</si>
  <si>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</si>
  <si>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</si>
  <si>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</si>
  <si>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</si>
  <si>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</si>
  <si>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</si>
  <si>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</si>
  <si>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</si>
  <si>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</si>
  <si>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</si>
  <si>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</si>
  <si>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</si>
  <si>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</si>
  <si>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</si>
  <si>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</si>
  <si>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</si>
  <si>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</si>
  <si>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</si>
  <si>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</si>
  <si>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</si>
  <si>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</si>
  <si>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</si>
  <si>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</si>
  <si>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</si>
  <si>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</si>
  <si>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</si>
  <si>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</si>
  <si>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</si>
  <si>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</si>
  <si>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</si>
  <si>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</si>
  <si>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</si>
  <si>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</si>
  <si>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</si>
  <si>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</si>
  <si>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</si>
  <si>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</si>
  <si>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</si>
  <si>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</si>
  <si>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</si>
  <si>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</si>
  <si>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</si>
  <si>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</si>
  <si>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</si>
  <si>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</si>
  <si>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</si>
  <si>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</si>
  <si>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</si>
  <si>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</si>
  <si>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</si>
  <si>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</si>
  <si>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</si>
  <si>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</si>
  <si>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</si>
  <si>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</si>
  <si>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</si>
  <si>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</si>
  <si>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</si>
  <si>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</si>
  <si>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</si>
  <si>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</si>
  <si>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</si>
  <si>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</si>
  <si>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</si>
  <si>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</si>
  <si>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</si>
  <si>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</si>
  <si>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</si>
  <si>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</si>
  <si>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</si>
  <si>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</si>
  <si>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</si>
  <si>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</si>
  <si>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</si>
  <si>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</si>
  <si>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</si>
  <si>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</si>
  <si>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</si>
  <si>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</si>
  <si>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</si>
  <si>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</si>
  <si>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</si>
  <si>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</si>
  <si>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</si>
  <si>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</si>
  <si>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</si>
  <si>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</si>
  <si>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</si>
  <si>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</si>
  <si>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</si>
  <si>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</si>
  <si>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</si>
  <si>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</si>
  <si>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</si>
  <si>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</si>
  <si>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</si>
  <si>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</si>
  <si>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</si>
  <si>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</si>
  <si>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</si>
  <si>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</si>
  <si>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</si>
  <si>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</si>
  <si>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</si>
  <si>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</si>
  <si>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</si>
  <si>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</si>
  <si>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</si>
  <si>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</si>
  <si>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</si>
  <si>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</si>
  <si>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</si>
  <si>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</si>
  <si>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</si>
  <si>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</si>
  <si>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</si>
  <si>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</si>
  <si>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</si>
  <si>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</si>
  <si>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</si>
  <si>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</si>
  <si>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</si>
  <si>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</si>
  <si>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</si>
  <si>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</si>
  <si>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</si>
  <si>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</si>
  <si>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</si>
  <si>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</si>
  <si>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</si>
  <si>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</si>
  <si>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</si>
  <si>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</si>
  <si>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</si>
  <si>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</si>
  <si>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</si>
  <si>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</si>
  <si>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</si>
  <si>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</si>
  <si>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</si>
  <si>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</si>
  <si>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</si>
  <si>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</si>
  <si>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</si>
  <si>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</si>
  <si>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</si>
  <si>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</si>
  <si>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</si>
  <si>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</si>
  <si>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</si>
  <si>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</si>
  <si>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</si>
  <si>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</si>
  <si>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</si>
  <si>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</si>
  <si>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</si>
  <si>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</si>
  <si>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</si>
  <si>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</si>
  <si>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</si>
  <si>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</si>
  <si>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</si>
  <si>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</si>
  <si>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</si>
  <si>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</si>
  <si>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</si>
  <si>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</si>
  <si>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</si>
  <si>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</si>
  <si>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</si>
  <si>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</si>
  <si>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</si>
  <si>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</si>
  <si>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</si>
  <si>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</si>
  <si>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</si>
  <si>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</si>
  <si>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</si>
  <si>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</si>
  <si>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</si>
  <si>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</si>
  <si>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</si>
  <si>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</si>
  <si>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</si>
  <si>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</si>
  <si>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</si>
  <si>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</si>
  <si>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</si>
  <si>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</si>
  <si>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</si>
  <si>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</si>
  <si>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</si>
  <si>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</si>
  <si>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</si>
  <si>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</si>
  <si>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</si>
  <si>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</si>
  <si>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</si>
  <si>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</si>
  <si>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</si>
  <si>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</si>
  <si>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</si>
  <si>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</si>
  <si>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</si>
  <si>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</si>
  <si>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</si>
  <si>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</si>
  <si>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</si>
  <si>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</si>
  <si>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</si>
  <si>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</si>
  <si>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</si>
  <si>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</si>
  <si>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</si>
  <si>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</si>
  <si>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</si>
  <si>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</si>
  <si>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</si>
  <si>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</si>
  <si>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</si>
  <si>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</si>
  <si>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</si>
  <si>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</si>
  <si>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</si>
  <si>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</si>
  <si>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</si>
  <si>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</si>
  <si>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</si>
  <si>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</si>
  <si>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</si>
  <si>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</si>
  <si>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</si>
  <si>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</si>
  <si>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</si>
  <si>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</si>
  <si>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</si>
  <si>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</si>
  <si>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</si>
  <si>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</si>
  <si>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</si>
  <si>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</si>
  <si>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</si>
  <si>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</si>
  <si>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</si>
  <si>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</si>
  <si>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</si>
  <si>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</si>
  <si>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</si>
  <si>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</si>
  <si>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</si>
  <si>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</si>
  <si>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</si>
  <si>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</si>
  <si>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</si>
  <si>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</si>
  <si>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</si>
  <si>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</si>
  <si>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</si>
  <si>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</si>
  <si>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</si>
  <si>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</si>
  <si>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</si>
  <si>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</si>
  <si>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</si>
  <si>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</si>
  <si>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</si>
  <si>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</si>
  <si>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</si>
  <si>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</si>
  <si>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</si>
  <si>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</si>
  <si>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</si>
  <si>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</si>
  <si>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</si>
  <si>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</si>
  <si>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СПРАВКА ОБ ИСПОЛНЕНИИ КОНСОЛИДИРОВАННОГО БЮДЖЕТА МАМСКО-ЧУЙСКОГО РАЙОНА ЗА АВГУСТ 2018 ГОДА 
</t>
  </si>
  <si>
    <t xml:space="preserve">  Денежные взыскания (штрафы) за нарушение законодательства Российской Федерации онедрах</t>
  </si>
  <si>
    <t xml:space="preserve"> 000 1162505001 0000 140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</si>
</sst>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selection activeCell="H123" sqref="H12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424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427566400</v>
      </c>
      <c r="E9" s="66">
        <v>370897700</v>
      </c>
      <c r="F9" s="66">
        <v>74792866</v>
      </c>
      <c r="G9" s="66">
        <v>277370506.75999999</v>
      </c>
      <c r="H9" s="66">
        <v>252676175.69999999</v>
      </c>
      <c r="I9" s="66">
        <v>36704453.359999999</v>
      </c>
      <c r="J9" s="66">
        <f>G9/D9*100</f>
        <v>64.871913873494265</v>
      </c>
      <c r="K9" s="66">
        <f>H9/E9*100</f>
        <v>68.125570932362209</v>
      </c>
      <c r="L9" s="66">
        <f>I9/F9*100</f>
        <v>49.074805289584702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58231000</v>
      </c>
      <c r="E11" s="66">
        <v>43314400</v>
      </c>
      <c r="F11" s="66">
        <v>14916600</v>
      </c>
      <c r="G11" s="66">
        <v>35849137.149999999</v>
      </c>
      <c r="H11" s="66">
        <v>27322688.850000001</v>
      </c>
      <c r="I11" s="66">
        <v>8526448.3000000007</v>
      </c>
      <c r="J11" s="66">
        <f t="shared" ref="J11:L45" si="0">G11/D11*100</f>
        <v>61.563663941886624</v>
      </c>
      <c r="K11" s="66">
        <f t="shared" ref="K11:L45" si="1">H11/E11*100</f>
        <v>63.079919957335207</v>
      </c>
      <c r="L11" s="66">
        <f t="shared" ref="L11:L45" si="2">I11/F11*100</f>
        <v>57.160802729844605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37318500</v>
      </c>
      <c r="E12" s="62">
        <f t="shared" si="3"/>
        <v>29395000</v>
      </c>
      <c r="F12" s="62">
        <f t="shared" si="3"/>
        <v>7923500</v>
      </c>
      <c r="G12" s="62">
        <f t="shared" si="3"/>
        <v>24964425.07</v>
      </c>
      <c r="H12" s="62">
        <f t="shared" si="3"/>
        <v>18912443.200000003</v>
      </c>
      <c r="I12" s="62">
        <f t="shared" si="3"/>
        <v>6051981.8700000001</v>
      </c>
      <c r="J12" s="66">
        <f t="shared" si="0"/>
        <v>66.895574768546425</v>
      </c>
      <c r="K12" s="66">
        <f t="shared" si="1"/>
        <v>64.338980098656236</v>
      </c>
      <c r="L12" s="66">
        <f t="shared" si="2"/>
        <v>76.380158642014266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37318500</v>
      </c>
      <c r="E13" s="29">
        <f t="shared" si="4"/>
        <v>29395000</v>
      </c>
      <c r="F13" s="29">
        <f t="shared" si="4"/>
        <v>7923500</v>
      </c>
      <c r="G13" s="29">
        <f t="shared" si="4"/>
        <v>24964425.07</v>
      </c>
      <c r="H13" s="29">
        <f t="shared" si="4"/>
        <v>18912443.200000003</v>
      </c>
      <c r="I13" s="29">
        <f t="shared" si="4"/>
        <v>6051981.8700000001</v>
      </c>
      <c r="J13" s="22">
        <f t="shared" si="0"/>
        <v>66.895574768546425</v>
      </c>
      <c r="K13" s="22">
        <f t="shared" si="1"/>
        <v>64.338980098656236</v>
      </c>
      <c r="L13" s="22">
        <f t="shared" si="2"/>
        <v>76.380158642014266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37271000</v>
      </c>
      <c r="E14" s="29">
        <v>29350000</v>
      </c>
      <c r="F14" s="29">
        <v>7921000</v>
      </c>
      <c r="G14" s="29">
        <v>24797539.43</v>
      </c>
      <c r="H14" s="29">
        <v>18786014.690000001</v>
      </c>
      <c r="I14" s="29">
        <v>6011524.7400000002</v>
      </c>
      <c r="J14" s="22">
        <f t="shared" si="0"/>
        <v>66.533067076279139</v>
      </c>
      <c r="K14" s="22">
        <f t="shared" si="1"/>
        <v>64.006864361158435</v>
      </c>
      <c r="L14" s="22">
        <f t="shared" si="2"/>
        <v>75.8935076379245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-19892.71</v>
      </c>
      <c r="H16" s="29">
        <v>-15070.24</v>
      </c>
      <c r="I16" s="29">
        <v>-4822.47</v>
      </c>
      <c r="J16" s="22">
        <f t="shared" si="0"/>
        <v>-78.01062745098038</v>
      </c>
      <c r="K16" s="22">
        <f t="shared" si="1"/>
        <v>-65.52278260869565</v>
      </c>
      <c r="L16" s="22">
        <f t="shared" si="2"/>
        <v>-192.89880000000002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186778.35</v>
      </c>
      <c r="H17" s="29">
        <v>141498.75</v>
      </c>
      <c r="I17" s="29">
        <v>45279.6</v>
      </c>
      <c r="J17" s="22">
        <f t="shared" si="0"/>
        <v>848.99249999999995</v>
      </c>
      <c r="K17" s="22">
        <f t="shared" si="1"/>
        <v>643.17613636363637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2194100</v>
      </c>
      <c r="E18" s="62">
        <f t="shared" si="5"/>
        <v>0</v>
      </c>
      <c r="F18" s="62">
        <f t="shared" si="5"/>
        <v>2194100</v>
      </c>
      <c r="G18" s="62">
        <f t="shared" si="5"/>
        <v>1492942.22</v>
      </c>
      <c r="H18" s="62">
        <f t="shared" si="5"/>
        <v>0</v>
      </c>
      <c r="I18" s="62">
        <f t="shared" si="5"/>
        <v>1492942.22</v>
      </c>
      <c r="J18" s="66">
        <f t="shared" si="0"/>
        <v>68.043490269358728</v>
      </c>
      <c r="K18" s="66" t="e">
        <f t="shared" si="1"/>
        <v>#DIV/0!</v>
      </c>
      <c r="L18" s="66">
        <f t="shared" si="2"/>
        <v>68.043490269358728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2194100</v>
      </c>
      <c r="E19" s="29">
        <f t="shared" si="6"/>
        <v>0</v>
      </c>
      <c r="F19" s="29">
        <f t="shared" si="6"/>
        <v>2194100</v>
      </c>
      <c r="G19" s="29">
        <f t="shared" si="6"/>
        <v>1492942.22</v>
      </c>
      <c r="H19" s="29">
        <f t="shared" si="6"/>
        <v>0</v>
      </c>
      <c r="I19" s="29">
        <f t="shared" si="6"/>
        <v>1492942.22</v>
      </c>
      <c r="J19" s="22">
        <f t="shared" si="0"/>
        <v>68.043490269358728</v>
      </c>
      <c r="K19" s="22" t="e">
        <f t="shared" si="1"/>
        <v>#DIV/0!</v>
      </c>
      <c r="L19" s="22">
        <f t="shared" si="2"/>
        <v>68.043490269358728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780100</v>
      </c>
      <c r="E20" s="29" t="s">
        <v>21</v>
      </c>
      <c r="F20" s="29">
        <v>780100</v>
      </c>
      <c r="G20" s="29">
        <v>651537.44999999995</v>
      </c>
      <c r="H20" s="29" t="s">
        <v>21</v>
      </c>
      <c r="I20" s="29">
        <v>651537.44999999995</v>
      </c>
      <c r="J20" s="22">
        <f t="shared" si="0"/>
        <v>83.519734649403915</v>
      </c>
      <c r="K20" s="22" t="e">
        <f t="shared" si="1"/>
        <v>#VALUE!</v>
      </c>
      <c r="L20" s="22">
        <f t="shared" si="2"/>
        <v>83.519734649403915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19900</v>
      </c>
      <c r="E21" s="29" t="s">
        <v>21</v>
      </c>
      <c r="F21" s="29">
        <v>19900</v>
      </c>
      <c r="G21" s="29">
        <v>5582.5</v>
      </c>
      <c r="H21" s="29" t="s">
        <v>21</v>
      </c>
      <c r="I21" s="29">
        <v>5582.5</v>
      </c>
      <c r="J21" s="22">
        <f t="shared" si="0"/>
        <v>28.052763819095478</v>
      </c>
      <c r="K21" s="22" t="e">
        <f t="shared" si="1"/>
        <v>#VALUE!</v>
      </c>
      <c r="L21" s="22">
        <f t="shared" si="2"/>
        <v>28.052763819095478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1459800</v>
      </c>
      <c r="E22" s="29" t="s">
        <v>21</v>
      </c>
      <c r="F22" s="29">
        <v>1459800</v>
      </c>
      <c r="G22" s="29">
        <v>987716.76</v>
      </c>
      <c r="H22" s="29" t="s">
        <v>21</v>
      </c>
      <c r="I22" s="29">
        <v>987716.76</v>
      </c>
      <c r="J22" s="22">
        <f t="shared" si="0"/>
        <v>67.661101520756276</v>
      </c>
      <c r="K22" s="22" t="e">
        <f t="shared" si="1"/>
        <v>#VALUE!</v>
      </c>
      <c r="L22" s="22">
        <f t="shared" si="2"/>
        <v>67.661101520756276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-65700</v>
      </c>
      <c r="E23" s="29" t="s">
        <v>21</v>
      </c>
      <c r="F23" s="29">
        <v>-65700</v>
      </c>
      <c r="G23" s="29">
        <v>-151894.49</v>
      </c>
      <c r="H23" s="29" t="s">
        <v>21</v>
      </c>
      <c r="I23" s="29">
        <v>-151894.49</v>
      </c>
      <c r="J23" s="22">
        <f t="shared" si="0"/>
        <v>231.19404870624044</v>
      </c>
      <c r="K23" s="22" t="e">
        <f t="shared" si="1"/>
        <v>#VALUE!</v>
      </c>
      <c r="L23" s="22">
        <f t="shared" si="2"/>
        <v>231.19404870624044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1829993.71</v>
      </c>
      <c r="H24" s="62">
        <f>H25+H31</f>
        <v>1829993.71</v>
      </c>
      <c r="I24" s="62">
        <v>0</v>
      </c>
      <c r="J24" s="66">
        <f t="shared" si="0"/>
        <v>58.058176078680205</v>
      </c>
      <c r="K24" s="66">
        <f t="shared" si="1"/>
        <v>58.058176078680205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639909.80000000005</v>
      </c>
      <c r="H25" s="29">
        <f>SUM(H26:H30)</f>
        <v>639909.80000000005</v>
      </c>
      <c r="I25" s="29">
        <v>0</v>
      </c>
      <c r="J25" s="22">
        <f t="shared" si="0"/>
        <v>79.789251870324193</v>
      </c>
      <c r="K25" s="22">
        <f t="shared" si="1"/>
        <v>79.789251870324193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538776.78</v>
      </c>
      <c r="H26" s="29">
        <v>538776.78</v>
      </c>
      <c r="I26" s="29">
        <v>0</v>
      </c>
      <c r="J26" s="22">
        <f t="shared" si="0"/>
        <v>125.88242523364485</v>
      </c>
      <c r="K26" s="22">
        <f t="shared" si="1"/>
        <v>125.88242523364485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101133.02</v>
      </c>
      <c r="H28" s="29">
        <v>101133.02</v>
      </c>
      <c r="I28" s="29">
        <v>0</v>
      </c>
      <c r="J28" s="22">
        <f t="shared" si="0"/>
        <v>34.753615120274915</v>
      </c>
      <c r="K28" s="22">
        <f t="shared" si="1"/>
        <v>34.753615120274915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>
        <v>0</v>
      </c>
      <c r="H30" s="29">
        <v>0</v>
      </c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1190083.9099999999</v>
      </c>
      <c r="H31" s="29">
        <v>1190083.9099999999</v>
      </c>
      <c r="I31" s="29">
        <v>0</v>
      </c>
      <c r="J31" s="22">
        <f t="shared" si="0"/>
        <v>50.641868510638297</v>
      </c>
      <c r="K31" s="22">
        <f t="shared" si="1"/>
        <v>50.641868510638297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1190083.9099999999</v>
      </c>
      <c r="H32" s="29">
        <v>1190083.9099999999</v>
      </c>
      <c r="I32" s="29">
        <v>0</v>
      </c>
      <c r="J32" s="22">
        <f t="shared" si="0"/>
        <v>50.641868510638297</v>
      </c>
      <c r="K32" s="22">
        <f t="shared" si="1"/>
        <v>50.641868510638297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774999.1100000001</v>
      </c>
      <c r="H34" s="62"/>
      <c r="I34" s="62">
        <f>I35+I37+I41</f>
        <v>774999.1100000001</v>
      </c>
      <c r="J34" s="66">
        <f t="shared" si="0"/>
        <v>47.299304851998784</v>
      </c>
      <c r="K34" s="66" t="e">
        <f t="shared" si="1"/>
        <v>#DIV/0!</v>
      </c>
      <c r="L34" s="66">
        <f t="shared" si="2"/>
        <v>47.299304851998784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101815.45</v>
      </c>
      <c r="H35" s="29" t="s">
        <v>21</v>
      </c>
      <c r="I35" s="29">
        <v>101815.45</v>
      </c>
      <c r="J35" s="22">
        <f t="shared" si="0"/>
        <v>27.517689189189188</v>
      </c>
      <c r="K35" s="22" t="e">
        <f t="shared" si="1"/>
        <v>#VALUE!</v>
      </c>
      <c r="L35" s="22">
        <f t="shared" si="2"/>
        <v>27.517689189189188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101815.45</v>
      </c>
      <c r="H36" s="29" t="s">
        <v>21</v>
      </c>
      <c r="I36" s="29">
        <v>101815.45</v>
      </c>
      <c r="J36" s="22">
        <f t="shared" si="0"/>
        <v>27.517689189189188</v>
      </c>
      <c r="K36" s="22" t="e">
        <f t="shared" si="1"/>
        <v>#VALUE!</v>
      </c>
      <c r="L36" s="22">
        <f t="shared" si="2"/>
        <v>27.517689189189188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621760.60000000009</v>
      </c>
      <c r="H37" s="29"/>
      <c r="I37" s="29">
        <f>I38+I41+I40+I39</f>
        <v>621760.60000000009</v>
      </c>
      <c r="J37" s="22">
        <f t="shared" si="0"/>
        <v>57.811306369130641</v>
      </c>
      <c r="K37" s="22" t="e">
        <f t="shared" si="1"/>
        <v>#DIV/0!</v>
      </c>
      <c r="L37" s="22">
        <f t="shared" si="2"/>
        <v>57.811306369130641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570337.54</v>
      </c>
      <c r="H39" s="29" t="s">
        <v>21</v>
      </c>
      <c r="I39" s="29">
        <v>570337.54</v>
      </c>
      <c r="J39" s="22">
        <f t="shared" si="0"/>
        <v>64.627483286118974</v>
      </c>
      <c r="K39" s="22" t="e">
        <f t="shared" si="1"/>
        <v>#VALUE!</v>
      </c>
      <c r="L39" s="22">
        <f t="shared" si="2"/>
        <v>64.627483286118974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51423.06</v>
      </c>
      <c r="H41" s="29" t="s">
        <v>21</v>
      </c>
      <c r="I41" s="29">
        <v>51423.06</v>
      </c>
      <c r="J41" s="22">
        <f t="shared" si="0"/>
        <v>26.644072538860105</v>
      </c>
      <c r="K41" s="22" t="e">
        <f t="shared" si="1"/>
        <v>#VALUE!</v>
      </c>
      <c r="L41" s="22">
        <f t="shared" si="2"/>
        <v>26.644072538860105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51423.06</v>
      </c>
      <c r="H42" s="29" t="s">
        <v>21</v>
      </c>
      <c r="I42" s="29">
        <v>51423.06</v>
      </c>
      <c r="J42" s="22">
        <f t="shared" si="0"/>
        <v>26.644072538860105</v>
      </c>
      <c r="K42" s="22" t="e">
        <f t="shared" si="1"/>
        <v>#VALUE!</v>
      </c>
      <c r="L42" s="22">
        <f t="shared" si="2"/>
        <v>26.644072538860105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629887.30000000005</v>
      </c>
      <c r="H43" s="62">
        <f>H44+H46</f>
        <v>629887.30000000005</v>
      </c>
      <c r="I43" s="62" t="s">
        <v>21</v>
      </c>
      <c r="J43" s="66">
        <f t="shared" si="0"/>
        <v>114.52496363636364</v>
      </c>
      <c r="K43" s="66">
        <f t="shared" si="1"/>
        <v>114.52496363636364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434887.3</v>
      </c>
      <c r="H44" s="29">
        <v>434887.3</v>
      </c>
      <c r="I44" s="29" t="s">
        <v>21</v>
      </c>
      <c r="J44" s="22">
        <f t="shared" si="0"/>
        <v>103.54459523809523</v>
      </c>
      <c r="K44" s="22">
        <f t="shared" si="1"/>
        <v>103.54459523809523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434887.3</v>
      </c>
      <c r="H45" s="29">
        <v>434887.3</v>
      </c>
      <c r="I45" s="29" t="s">
        <v>21</v>
      </c>
      <c r="J45" s="22">
        <f t="shared" si="0"/>
        <v>103.54459523809523</v>
      </c>
      <c r="K45" s="22">
        <f t="shared" si="1"/>
        <v>103.54459523809523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80" si="7">G46/D46*100</f>
        <v>150</v>
      </c>
      <c r="K46" s="22">
        <f t="shared" ref="K46:K80" si="8">H46/E46*100</f>
        <v>150</v>
      </c>
      <c r="L46" s="22" t="e">
        <f t="shared" ref="L46:L79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150</v>
      </c>
      <c r="K47" s="22">
        <f t="shared" si="8"/>
        <v>150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150</v>
      </c>
      <c r="K48" s="22">
        <f t="shared" si="8"/>
        <v>150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5037800</v>
      </c>
      <c r="E49" s="62">
        <f t="shared" si="10"/>
        <v>2164800</v>
      </c>
      <c r="F49" s="62">
        <f t="shared" si="10"/>
        <v>2873000</v>
      </c>
      <c r="G49" s="62">
        <f t="shared" si="10"/>
        <v>953265.98</v>
      </c>
      <c r="H49" s="62">
        <f t="shared" si="10"/>
        <v>797964.09</v>
      </c>
      <c r="I49" s="62">
        <f t="shared" si="10"/>
        <v>155301.89000000001</v>
      </c>
      <c r="J49" s="66">
        <f t="shared" si="7"/>
        <v>18.922267259518044</v>
      </c>
      <c r="K49" s="66">
        <f t="shared" si="8"/>
        <v>36.860868902439023</v>
      </c>
      <c r="L49" s="66">
        <f t="shared" si="9"/>
        <v>5.4055652627915078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5037800</v>
      </c>
      <c r="E50" s="29">
        <f t="shared" si="11"/>
        <v>2164800</v>
      </c>
      <c r="F50" s="29">
        <f t="shared" si="11"/>
        <v>2873000</v>
      </c>
      <c r="G50" s="29">
        <f t="shared" si="11"/>
        <v>953265.98</v>
      </c>
      <c r="H50" s="29">
        <f t="shared" si="11"/>
        <v>797964.09</v>
      </c>
      <c r="I50" s="29">
        <f t="shared" si="11"/>
        <v>155301.89000000001</v>
      </c>
      <c r="J50" s="22">
        <f t="shared" si="7"/>
        <v>18.922267259518044</v>
      </c>
      <c r="K50" s="22">
        <f t="shared" si="8"/>
        <v>36.860868902439023</v>
      </c>
      <c r="L50" s="22">
        <f t="shared" si="9"/>
        <v>5.4055652627915078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304001.62</v>
      </c>
      <c r="H51" s="29">
        <f t="shared" si="12"/>
        <v>222913.83999999997</v>
      </c>
      <c r="I51" s="29">
        <f t="shared" si="12"/>
        <v>81087.78</v>
      </c>
      <c r="J51" s="22">
        <f t="shared" si="7"/>
        <v>52.269879642365893</v>
      </c>
      <c r="K51" s="22">
        <f t="shared" si="8"/>
        <v>57.959916796671862</v>
      </c>
      <c r="L51" s="22">
        <f t="shared" si="9"/>
        <v>41.161309644670055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50.097509713882019</v>
      </c>
      <c r="K52" s="22">
        <f t="shared" si="8"/>
        <v>50.097509713882019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162175.57</v>
      </c>
      <c r="H53" s="29">
        <v>81087.789999999994</v>
      </c>
      <c r="I53" s="29">
        <v>81087.78</v>
      </c>
      <c r="J53" s="22">
        <f t="shared" si="7"/>
        <v>54.33017420435511</v>
      </c>
      <c r="K53" s="22">
        <f t="shared" si="8"/>
        <v>79.889448275862065</v>
      </c>
      <c r="L53" s="22">
        <f t="shared" si="9"/>
        <v>41.161309644670055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4456200</v>
      </c>
      <c r="E54" s="29">
        <f t="shared" si="13"/>
        <v>1780200</v>
      </c>
      <c r="F54" s="29">
        <f t="shared" si="13"/>
        <v>2676000</v>
      </c>
      <c r="G54" s="29">
        <f t="shared" si="13"/>
        <v>649264.36</v>
      </c>
      <c r="H54" s="29">
        <f t="shared" si="13"/>
        <v>575050.25</v>
      </c>
      <c r="I54" s="29">
        <f t="shared" si="13"/>
        <v>74214.11</v>
      </c>
      <c r="J54" s="22">
        <f t="shared" si="7"/>
        <v>14.569910686234907</v>
      </c>
      <c r="K54" s="22">
        <f t="shared" si="8"/>
        <v>32.302564318615886</v>
      </c>
      <c r="L54" s="22">
        <f t="shared" si="9"/>
        <v>2.7733224962630794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575050.25</v>
      </c>
      <c r="H55" s="29">
        <v>575050.25</v>
      </c>
      <c r="I55" s="29" t="s">
        <v>21</v>
      </c>
      <c r="J55" s="22">
        <f t="shared" si="7"/>
        <v>32.302564318615886</v>
      </c>
      <c r="K55" s="22">
        <f t="shared" si="8"/>
        <v>32.302564318615886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2676000</v>
      </c>
      <c r="E56" s="29" t="s">
        <v>21</v>
      </c>
      <c r="F56" s="29">
        <v>2676000</v>
      </c>
      <c r="G56" s="29">
        <v>74214.11</v>
      </c>
      <c r="H56" s="29" t="s">
        <v>21</v>
      </c>
      <c r="I56" s="29">
        <v>74214.11</v>
      </c>
      <c r="J56" s="22">
        <f t="shared" si="7"/>
        <v>2.7733224962630794</v>
      </c>
      <c r="K56" s="22" t="e">
        <f t="shared" si="8"/>
        <v>#VALUE!</v>
      </c>
      <c r="L56" s="22">
        <f t="shared" si="9"/>
        <v>2.7733224962630794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37059.39</v>
      </c>
      <c r="H57" s="62">
        <f>H58</f>
        <v>37059.39</v>
      </c>
      <c r="I57" s="62" t="s">
        <v>21</v>
      </c>
      <c r="J57" s="66">
        <f t="shared" si="7"/>
        <v>30.882824999999997</v>
      </c>
      <c r="K57" s="66">
        <f t="shared" si="8"/>
        <v>30.882824999999997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SUM(G59:G64)</f>
        <v>37059.39</v>
      </c>
      <c r="H58" s="29">
        <f>SUM(H59:H64)</f>
        <v>37059.39</v>
      </c>
      <c r="I58" s="29" t="s">
        <v>21</v>
      </c>
      <c r="J58" s="22">
        <f t="shared" si="7"/>
        <v>30.882824999999997</v>
      </c>
      <c r="K58" s="22">
        <f t="shared" si="8"/>
        <v>30.882824999999997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18681.12</v>
      </c>
      <c r="H59" s="29">
        <v>18681.12</v>
      </c>
      <c r="I59" s="29" t="s">
        <v>21</v>
      </c>
      <c r="J59" s="22">
        <f t="shared" si="7"/>
        <v>20.756800000000002</v>
      </c>
      <c r="K59" s="22">
        <f t="shared" si="8"/>
        <v>20.756800000000002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13000</v>
      </c>
      <c r="E61" s="29">
        <v>13000</v>
      </c>
      <c r="F61" s="29" t="s">
        <v>21</v>
      </c>
      <c r="G61" s="29">
        <v>71.069999999999993</v>
      </c>
      <c r="H61" s="29">
        <v>71.069999999999993</v>
      </c>
      <c r="I61" s="29" t="s">
        <v>21</v>
      </c>
      <c r="J61" s="22">
        <f t="shared" si="7"/>
        <v>0.5466923076923077</v>
      </c>
      <c r="K61" s="22">
        <f t="shared" si="8"/>
        <v>0.5466923076923077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/>
      <c r="E63" s="29"/>
      <c r="F63" s="29"/>
      <c r="G63" s="29">
        <v>17869.48</v>
      </c>
      <c r="H63" s="29">
        <v>17869.48</v>
      </c>
      <c r="I63" s="29"/>
      <c r="J63" s="22" t="e">
        <f t="shared" si="7"/>
        <v>#DIV/0!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/>
      <c r="E64" s="29"/>
      <c r="F64" s="29"/>
      <c r="G64" s="29">
        <v>437.72</v>
      </c>
      <c r="H64" s="29">
        <v>437.72</v>
      </c>
      <c r="I64" s="29"/>
      <c r="J64" s="22" t="e">
        <f t="shared" si="7"/>
        <v>#DIV/0!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6472100</v>
      </c>
      <c r="E65" s="62">
        <f t="shared" si="14"/>
        <v>6472100</v>
      </c>
      <c r="F65" s="62"/>
      <c r="G65" s="62">
        <f>G66+G69</f>
        <v>4022061.98</v>
      </c>
      <c r="H65" s="62">
        <f>H66+H69</f>
        <v>4022061.98</v>
      </c>
      <c r="I65" s="62" t="s">
        <v>21</v>
      </c>
      <c r="J65" s="66">
        <f t="shared" si="7"/>
        <v>62.144620447768119</v>
      </c>
      <c r="K65" s="66">
        <f t="shared" si="8"/>
        <v>62.144620447768119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6472100</v>
      </c>
      <c r="E66" s="29">
        <f t="shared" si="14"/>
        <v>6472100</v>
      </c>
      <c r="F66" s="29"/>
      <c r="G66" s="29">
        <f t="shared" si="14"/>
        <v>4021739.09</v>
      </c>
      <c r="H66" s="29">
        <f t="shared" si="14"/>
        <v>4021739.09</v>
      </c>
      <c r="I66" s="29" t="s">
        <v>21</v>
      </c>
      <c r="J66" s="22">
        <f t="shared" si="7"/>
        <v>62.139631495187032</v>
      </c>
      <c r="K66" s="22">
        <f t="shared" si="8"/>
        <v>62.139631495187032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6472100</v>
      </c>
      <c r="E67" s="29">
        <f t="shared" si="14"/>
        <v>6472100</v>
      </c>
      <c r="F67" s="29"/>
      <c r="G67" s="29">
        <f t="shared" si="14"/>
        <v>4021739.09</v>
      </c>
      <c r="H67" s="29">
        <f t="shared" si="14"/>
        <v>4021739.09</v>
      </c>
      <c r="I67" s="29" t="s">
        <v>21</v>
      </c>
      <c r="J67" s="22">
        <f t="shared" si="7"/>
        <v>62.139631495187032</v>
      </c>
      <c r="K67" s="22">
        <f t="shared" si="8"/>
        <v>62.139631495187032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6472100</v>
      </c>
      <c r="E68" s="29">
        <v>6472100</v>
      </c>
      <c r="F68" s="29"/>
      <c r="G68" s="29">
        <v>4021739.09</v>
      </c>
      <c r="H68" s="29">
        <v>4021739.09</v>
      </c>
      <c r="I68" s="29" t="s">
        <v>21</v>
      </c>
      <c r="J68" s="22">
        <f t="shared" si="7"/>
        <v>62.139631495187032</v>
      </c>
      <c r="K68" s="22">
        <f t="shared" si="8"/>
        <v>62.139631495187032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10500</v>
      </c>
      <c r="E70" s="62">
        <f t="shared" si="15"/>
        <v>10500</v>
      </c>
      <c r="F70" s="62"/>
      <c r="G70" s="62">
        <f t="shared" ref="G70:H72" si="16">G71</f>
        <v>70350</v>
      </c>
      <c r="H70" s="62">
        <f t="shared" si="16"/>
        <v>70350</v>
      </c>
      <c r="I70" s="62" t="s">
        <v>21</v>
      </c>
      <c r="J70" s="66">
        <f t="shared" si="7"/>
        <v>670</v>
      </c>
      <c r="K70" s="66">
        <f t="shared" si="8"/>
        <v>670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10500</v>
      </c>
      <c r="E71" s="29">
        <f t="shared" si="15"/>
        <v>10500</v>
      </c>
      <c r="F71" s="29"/>
      <c r="G71" s="29">
        <f t="shared" si="16"/>
        <v>70350</v>
      </c>
      <c r="H71" s="29">
        <f t="shared" si="16"/>
        <v>70350</v>
      </c>
      <c r="I71" s="29" t="s">
        <v>21</v>
      </c>
      <c r="J71" s="22">
        <f t="shared" si="7"/>
        <v>670</v>
      </c>
      <c r="K71" s="22">
        <f t="shared" si="8"/>
        <v>670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10500</v>
      </c>
      <c r="E72" s="29">
        <f t="shared" si="15"/>
        <v>10500</v>
      </c>
      <c r="F72" s="29"/>
      <c r="G72" s="29">
        <f t="shared" si="16"/>
        <v>70350</v>
      </c>
      <c r="H72" s="29">
        <f t="shared" si="16"/>
        <v>70350</v>
      </c>
      <c r="I72" s="29" t="s">
        <v>21</v>
      </c>
      <c r="J72" s="22">
        <f t="shared" si="7"/>
        <v>670</v>
      </c>
      <c r="K72" s="22">
        <f t="shared" si="8"/>
        <v>670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10500</v>
      </c>
      <c r="E73" s="29">
        <v>10500</v>
      </c>
      <c r="F73" s="29"/>
      <c r="G73" s="29">
        <v>70350</v>
      </c>
      <c r="H73" s="29">
        <v>70350</v>
      </c>
      <c r="I73" s="29" t="s">
        <v>21</v>
      </c>
      <c r="J73" s="22">
        <f t="shared" si="7"/>
        <v>670</v>
      </c>
      <c r="K73" s="22">
        <f t="shared" si="8"/>
        <v>670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SUM(D75:D84)</f>
        <v>1225000</v>
      </c>
      <c r="E74" s="62">
        <f>SUM(E75:E84)</f>
        <v>1225000</v>
      </c>
      <c r="F74" s="62"/>
      <c r="G74" s="62">
        <f>SUM(G75:G84)</f>
        <v>945383.89</v>
      </c>
      <c r="H74" s="62">
        <f>SUM(H75:H84)</f>
        <v>945383.89</v>
      </c>
      <c r="I74" s="62"/>
      <c r="J74" s="66">
        <f t="shared" si="7"/>
        <v>77.174195102040827</v>
      </c>
      <c r="K74" s="66">
        <f t="shared" si="8"/>
        <v>77.174195102040827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5000</v>
      </c>
      <c r="E75" s="29">
        <v>5000</v>
      </c>
      <c r="F75" s="29" t="s">
        <v>21</v>
      </c>
      <c r="G75" s="29">
        <v>1156.25</v>
      </c>
      <c r="H75" s="29">
        <v>1156.25</v>
      </c>
      <c r="I75" s="29" t="s">
        <v>21</v>
      </c>
      <c r="J75" s="22">
        <f t="shared" si="7"/>
        <v>23.125</v>
      </c>
      <c r="K75" s="22">
        <f t="shared" si="8"/>
        <v>23.125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25000</v>
      </c>
      <c r="E77" s="29">
        <v>25000</v>
      </c>
      <c r="F77" s="29" t="s">
        <v>21</v>
      </c>
      <c r="G77" s="29">
        <v>166500</v>
      </c>
      <c r="H77" s="29">
        <v>166500</v>
      </c>
      <c r="I77" s="29" t="s">
        <v>21</v>
      </c>
      <c r="J77" s="22">
        <f t="shared" si="7"/>
        <v>666</v>
      </c>
      <c r="K77" s="22">
        <f t="shared" si="8"/>
        <v>666</v>
      </c>
      <c r="L77" s="22" t="e">
        <f t="shared" si="9"/>
        <v>#VALUE!</v>
      </c>
      <c r="M77" s="7"/>
    </row>
    <row r="78" spans="1:13" ht="63.7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11000</v>
      </c>
      <c r="H78" s="29">
        <v>11000</v>
      </c>
      <c r="I78" s="29" t="s">
        <v>21</v>
      </c>
      <c r="J78" s="22">
        <f t="shared" ref="J78" si="17">G78/D78*100</f>
        <v>73.333333333333329</v>
      </c>
      <c r="K78" s="22">
        <f t="shared" ref="K78" si="18">H78/E78*100</f>
        <v>73.333333333333329</v>
      </c>
      <c r="L78" s="22"/>
      <c r="M78" s="7"/>
    </row>
    <row r="79" spans="1:13" ht="38.25" customHeight="1" x14ac:dyDescent="0.25">
      <c r="A79" s="26" t="s">
        <v>425</v>
      </c>
      <c r="B79" s="27" t="s">
        <v>19</v>
      </c>
      <c r="C79" s="28" t="s">
        <v>426</v>
      </c>
      <c r="D79" s="29"/>
      <c r="E79" s="29"/>
      <c r="F79" s="29" t="s">
        <v>21</v>
      </c>
      <c r="G79" s="29"/>
      <c r="H79" s="29"/>
      <c r="I79" s="29" t="s">
        <v>21</v>
      </c>
      <c r="J79" s="22" t="e">
        <f t="shared" si="7"/>
        <v>#DIV/0!</v>
      </c>
      <c r="K79" s="22" t="e">
        <f t="shared" si="8"/>
        <v>#DIV/0!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/>
      <c r="E80" s="29"/>
      <c r="F80" s="29"/>
      <c r="G80" s="29">
        <v>500</v>
      </c>
      <c r="H80" s="29">
        <v>500</v>
      </c>
      <c r="I80" s="29" t="s">
        <v>21</v>
      </c>
      <c r="J80" s="29" t="e">
        <f t="shared" si="7"/>
        <v>#DIV/0!</v>
      </c>
      <c r="K80" s="29" t="e">
        <f t="shared" si="8"/>
        <v>#DIV/0!</v>
      </c>
      <c r="L80" s="29"/>
      <c r="M80" s="7"/>
    </row>
    <row r="81" spans="1:13" ht="36.75" customHeight="1" x14ac:dyDescent="0.25">
      <c r="A81" s="26" t="s">
        <v>134</v>
      </c>
      <c r="B81" s="27" t="s">
        <v>19</v>
      </c>
      <c r="C81" s="28" t="s">
        <v>135</v>
      </c>
      <c r="D81" s="29">
        <v>150000</v>
      </c>
      <c r="E81" s="29">
        <v>150000</v>
      </c>
      <c r="F81" s="29" t="s">
        <v>21</v>
      </c>
      <c r="G81" s="29">
        <v>6000</v>
      </c>
      <c r="H81" s="29">
        <v>6000</v>
      </c>
      <c r="I81" s="29" t="s">
        <v>21</v>
      </c>
      <c r="J81" s="22">
        <f t="shared" ref="J81:L85" si="19">G81/D81*100</f>
        <v>4</v>
      </c>
      <c r="K81" s="22">
        <f t="shared" si="19"/>
        <v>4</v>
      </c>
      <c r="L81" s="22" t="e">
        <f t="shared" si="19"/>
        <v>#VALUE!</v>
      </c>
      <c r="M81" s="7"/>
    </row>
    <row r="82" spans="1:13" ht="63.75" customHeight="1" x14ac:dyDescent="0.25">
      <c r="A82" s="26" t="s">
        <v>136</v>
      </c>
      <c r="B82" s="27" t="s">
        <v>19</v>
      </c>
      <c r="C82" s="28" t="s">
        <v>137</v>
      </c>
      <c r="D82" s="29">
        <v>30000</v>
      </c>
      <c r="E82" s="29">
        <v>30000</v>
      </c>
      <c r="F82" s="29" t="s">
        <v>21</v>
      </c>
      <c r="G82" s="29">
        <v>6798.29</v>
      </c>
      <c r="H82" s="29">
        <v>6798.29</v>
      </c>
      <c r="I82" s="29" t="s">
        <v>21</v>
      </c>
      <c r="J82" s="22">
        <f t="shared" si="19"/>
        <v>22.660966666666667</v>
      </c>
      <c r="K82" s="22">
        <f t="shared" si="19"/>
        <v>22.660966666666667</v>
      </c>
      <c r="L82" s="22" t="e">
        <f t="shared" si="19"/>
        <v>#VALUE!</v>
      </c>
      <c r="M82" s="7"/>
    </row>
    <row r="83" spans="1:13" ht="63.75" customHeight="1" x14ac:dyDescent="0.25">
      <c r="A83" s="26" t="s">
        <v>383</v>
      </c>
      <c r="B83" s="27" t="s">
        <v>19</v>
      </c>
      <c r="C83" s="28" t="s">
        <v>384</v>
      </c>
      <c r="D83" s="29"/>
      <c r="E83" s="29"/>
      <c r="F83" s="29"/>
      <c r="G83" s="29"/>
      <c r="H83" s="29"/>
      <c r="I83" s="29"/>
      <c r="J83" s="22"/>
      <c r="K83" s="22"/>
      <c r="L83" s="22"/>
      <c r="M83" s="7"/>
    </row>
    <row r="84" spans="1:13" ht="59.25" customHeight="1" x14ac:dyDescent="0.25">
      <c r="A84" s="26" t="s">
        <v>138</v>
      </c>
      <c r="B84" s="27" t="s">
        <v>19</v>
      </c>
      <c r="C84" s="28" t="s">
        <v>139</v>
      </c>
      <c r="D84" s="29">
        <v>1000000</v>
      </c>
      <c r="E84" s="29">
        <v>1000000</v>
      </c>
      <c r="F84" s="29" t="s">
        <v>21</v>
      </c>
      <c r="G84" s="29">
        <v>753429.35</v>
      </c>
      <c r="H84" s="29">
        <v>753429.35</v>
      </c>
      <c r="I84" s="29" t="s">
        <v>21</v>
      </c>
      <c r="J84" s="22">
        <f t="shared" si="19"/>
        <v>75.342934999999997</v>
      </c>
      <c r="K84" s="22">
        <f t="shared" si="19"/>
        <v>75.342934999999997</v>
      </c>
      <c r="L84" s="22" t="e">
        <f t="shared" si="19"/>
        <v>#VALUE!</v>
      </c>
      <c r="M84" s="7"/>
    </row>
    <row r="85" spans="1:13" ht="15" customHeight="1" x14ac:dyDescent="0.25">
      <c r="A85" s="59" t="s">
        <v>140</v>
      </c>
      <c r="B85" s="60" t="s">
        <v>19</v>
      </c>
      <c r="C85" s="61" t="s">
        <v>141</v>
      </c>
      <c r="D85" s="62">
        <f t="shared" ref="D85:F85" si="20">D89+D86</f>
        <v>694000</v>
      </c>
      <c r="E85" s="62">
        <f t="shared" si="20"/>
        <v>220000</v>
      </c>
      <c r="F85" s="62">
        <f t="shared" si="20"/>
        <v>474000</v>
      </c>
      <c r="G85" s="62">
        <f>G89+G86+G87</f>
        <v>149284.98000000001</v>
      </c>
      <c r="H85" s="62">
        <f>H89+H86+H87</f>
        <v>52229.98</v>
      </c>
      <c r="I85" s="62">
        <f>I89+I86+I87+I88</f>
        <v>97745.37</v>
      </c>
      <c r="J85" s="66">
        <f t="shared" si="19"/>
        <v>21.510804034582133</v>
      </c>
      <c r="K85" s="66">
        <f t="shared" si="19"/>
        <v>23.7409</v>
      </c>
      <c r="L85" s="66">
        <f t="shared" si="19"/>
        <v>20.621386075949367</v>
      </c>
      <c r="M85" s="7"/>
    </row>
    <row r="86" spans="1:13" ht="15" customHeight="1" x14ac:dyDescent="0.25">
      <c r="A86" s="26" t="s">
        <v>142</v>
      </c>
      <c r="B86" s="27" t="s">
        <v>19</v>
      </c>
      <c r="C86" s="28" t="s">
        <v>143</v>
      </c>
      <c r="D86" s="29"/>
      <c r="E86" s="29"/>
      <c r="F86" s="29"/>
      <c r="G86" s="29"/>
      <c r="H86" s="29"/>
      <c r="I86" s="29"/>
      <c r="J86" s="29"/>
      <c r="K86" s="29"/>
      <c r="L86" s="29"/>
      <c r="M86" s="7"/>
    </row>
    <row r="87" spans="1:13" ht="15" customHeight="1" x14ac:dyDescent="0.25">
      <c r="A87" s="26" t="s">
        <v>142</v>
      </c>
      <c r="B87" s="27" t="s">
        <v>19</v>
      </c>
      <c r="C87" s="28" t="s">
        <v>394</v>
      </c>
      <c r="D87" s="29"/>
      <c r="E87" s="29"/>
      <c r="F87" s="29"/>
      <c r="G87" s="29">
        <v>52229.98</v>
      </c>
      <c r="H87" s="29">
        <v>52229.98</v>
      </c>
      <c r="I87" s="29"/>
      <c r="J87" s="22" t="e">
        <f t="shared" ref="J87:L92" si="21">G87/D87*100</f>
        <v>#DIV/0!</v>
      </c>
      <c r="K87" s="29"/>
      <c r="L87" s="29"/>
      <c r="M87" s="7"/>
    </row>
    <row r="88" spans="1:13" ht="25.5" customHeight="1" x14ac:dyDescent="0.25">
      <c r="A88" s="26" t="s">
        <v>144</v>
      </c>
      <c r="B88" s="27" t="s">
        <v>19</v>
      </c>
      <c r="C88" s="28" t="s">
        <v>387</v>
      </c>
      <c r="D88" s="29"/>
      <c r="E88" s="29"/>
      <c r="F88" s="29"/>
      <c r="G88" s="29">
        <v>690.37</v>
      </c>
      <c r="H88" s="29"/>
      <c r="I88" s="29">
        <v>690.37</v>
      </c>
      <c r="J88" s="22" t="e">
        <f t="shared" si="21"/>
        <v>#DIV/0!</v>
      </c>
      <c r="K88" s="29"/>
      <c r="L88" s="29"/>
      <c r="M88" s="7"/>
    </row>
    <row r="89" spans="1:13" ht="15" customHeight="1" x14ac:dyDescent="0.25">
      <c r="A89" s="26" t="s">
        <v>145</v>
      </c>
      <c r="B89" s="27" t="s">
        <v>19</v>
      </c>
      <c r="C89" s="28" t="s">
        <v>146</v>
      </c>
      <c r="D89" s="29">
        <f t="shared" ref="D89:I89" si="22">SUM(D90:D91)</f>
        <v>694000</v>
      </c>
      <c r="E89" s="29">
        <f t="shared" si="22"/>
        <v>220000</v>
      </c>
      <c r="F89" s="29">
        <f t="shared" si="22"/>
        <v>474000</v>
      </c>
      <c r="G89" s="29">
        <f t="shared" si="22"/>
        <v>97055</v>
      </c>
      <c r="H89" s="29">
        <f t="shared" si="22"/>
        <v>0</v>
      </c>
      <c r="I89" s="29">
        <f t="shared" si="22"/>
        <v>97055</v>
      </c>
      <c r="J89" s="22">
        <f t="shared" si="21"/>
        <v>13.984870317002882</v>
      </c>
      <c r="K89" s="22">
        <f t="shared" si="21"/>
        <v>0</v>
      </c>
      <c r="L89" s="22">
        <f t="shared" si="21"/>
        <v>20.475738396624475</v>
      </c>
      <c r="M89" s="7"/>
    </row>
    <row r="90" spans="1:13" ht="25.5" customHeight="1" x14ac:dyDescent="0.25">
      <c r="A90" s="26" t="s">
        <v>147</v>
      </c>
      <c r="B90" s="27" t="s">
        <v>19</v>
      </c>
      <c r="C90" s="28" t="s">
        <v>148</v>
      </c>
      <c r="D90" s="29">
        <v>220000</v>
      </c>
      <c r="E90" s="29">
        <v>220000</v>
      </c>
      <c r="F90" s="29" t="s">
        <v>21</v>
      </c>
      <c r="G90" s="29"/>
      <c r="H90" s="29"/>
      <c r="I90" s="29" t="s">
        <v>21</v>
      </c>
      <c r="J90" s="22">
        <f t="shared" si="21"/>
        <v>0</v>
      </c>
      <c r="K90" s="22">
        <f t="shared" si="21"/>
        <v>0</v>
      </c>
      <c r="L90" s="22" t="e">
        <f t="shared" si="21"/>
        <v>#VALUE!</v>
      </c>
      <c r="M90" s="7"/>
    </row>
    <row r="91" spans="1:13" ht="25.5" customHeight="1" x14ac:dyDescent="0.25">
      <c r="A91" s="26" t="s">
        <v>149</v>
      </c>
      <c r="B91" s="27" t="s">
        <v>19</v>
      </c>
      <c r="C91" s="28" t="s">
        <v>414</v>
      </c>
      <c r="D91" s="29">
        <v>474000</v>
      </c>
      <c r="E91" s="29" t="s">
        <v>21</v>
      </c>
      <c r="F91" s="29">
        <v>474000</v>
      </c>
      <c r="G91" s="29">
        <v>97055</v>
      </c>
      <c r="H91" s="29" t="s">
        <v>21</v>
      </c>
      <c r="I91" s="29">
        <v>97055</v>
      </c>
      <c r="J91" s="22">
        <f t="shared" si="21"/>
        <v>20.475738396624475</v>
      </c>
      <c r="K91" s="22" t="e">
        <f t="shared" si="21"/>
        <v>#VALUE!</v>
      </c>
      <c r="L91" s="22">
        <f t="shared" si="21"/>
        <v>20.475738396624475</v>
      </c>
      <c r="M91" s="7"/>
    </row>
    <row r="92" spans="1:13" ht="30.75" customHeight="1" x14ac:dyDescent="0.25">
      <c r="A92" s="59" t="s">
        <v>150</v>
      </c>
      <c r="B92" s="60" t="s">
        <v>19</v>
      </c>
      <c r="C92" s="61" t="s">
        <v>151</v>
      </c>
      <c r="D92" s="62">
        <v>372449200</v>
      </c>
      <c r="E92" s="62">
        <v>330697100</v>
      </c>
      <c r="F92" s="62">
        <v>59876266</v>
      </c>
      <c r="G92" s="62">
        <v>244639461.09999999</v>
      </c>
      <c r="H92" s="62">
        <v>228467344.34</v>
      </c>
      <c r="I92" s="62">
        <v>28182239.059999999</v>
      </c>
      <c r="J92" s="66">
        <f t="shared" si="21"/>
        <v>65.683980822082574</v>
      </c>
      <c r="K92" s="66">
        <f t="shared" si="21"/>
        <v>69.086588403708404</v>
      </c>
      <c r="L92" s="66">
        <f t="shared" si="21"/>
        <v>47.067462523464634</v>
      </c>
      <c r="M92" s="7"/>
    </row>
    <row r="93" spans="1:13" ht="48" customHeight="1" x14ac:dyDescent="0.25">
      <c r="A93" s="26" t="s">
        <v>152</v>
      </c>
      <c r="B93" s="27" t="s">
        <v>19</v>
      </c>
      <c r="C93" s="28" t="s">
        <v>153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30.75" customHeight="1" x14ac:dyDescent="0.25">
      <c r="A94" s="26" t="s">
        <v>154</v>
      </c>
      <c r="B94" s="27" t="s">
        <v>19</v>
      </c>
      <c r="C94" s="28" t="s">
        <v>155</v>
      </c>
      <c r="D94" s="29">
        <f>D95+D96+D98+D99</f>
        <v>296052200</v>
      </c>
      <c r="E94" s="29">
        <f>E95+E96+E98+E99</f>
        <v>268470600</v>
      </c>
      <c r="F94" s="29">
        <f t="shared" ref="D94:I95" si="23">F95+F96</f>
        <v>39937800</v>
      </c>
      <c r="G94" s="29">
        <f>G95+G96+G98+G99</f>
        <v>199399500</v>
      </c>
      <c r="H94" s="29">
        <f>H95+H96+H98+H99</f>
        <v>180514000</v>
      </c>
      <c r="I94" s="29">
        <f t="shared" si="23"/>
        <v>27061500</v>
      </c>
      <c r="J94" s="22">
        <f t="shared" ref="J94:L99" si="24">G94/D94*100</f>
        <v>67.35281818544162</v>
      </c>
      <c r="K94" s="22">
        <f t="shared" si="24"/>
        <v>67.237902399741344</v>
      </c>
      <c r="L94" s="22">
        <f t="shared" si="24"/>
        <v>67.759115424485074</v>
      </c>
      <c r="M94" s="7"/>
    </row>
    <row r="95" spans="1:13" ht="27" customHeight="1" x14ac:dyDescent="0.25">
      <c r="A95" s="26" t="s">
        <v>156</v>
      </c>
      <c r="B95" s="27" t="s">
        <v>19</v>
      </c>
      <c r="C95" s="28" t="s">
        <v>157</v>
      </c>
      <c r="D95" s="29">
        <f t="shared" si="23"/>
        <v>150154200</v>
      </c>
      <c r="E95" s="29">
        <f t="shared" si="23"/>
        <v>122572600</v>
      </c>
      <c r="F95" s="29">
        <f t="shared" si="23"/>
        <v>39937800</v>
      </c>
      <c r="G95" s="29">
        <f t="shared" si="23"/>
        <v>100597500</v>
      </c>
      <c r="H95" s="29">
        <f t="shared" si="23"/>
        <v>81712000</v>
      </c>
      <c r="I95" s="29">
        <f t="shared" si="23"/>
        <v>27061500</v>
      </c>
      <c r="J95" s="22">
        <f t="shared" si="24"/>
        <v>66.996127980436114</v>
      </c>
      <c r="K95" s="22">
        <f t="shared" si="24"/>
        <v>66.664164748075834</v>
      </c>
      <c r="L95" s="22">
        <f t="shared" si="24"/>
        <v>67.759115424485074</v>
      </c>
      <c r="M95" s="7"/>
    </row>
    <row r="96" spans="1:13" ht="45" customHeight="1" x14ac:dyDescent="0.25">
      <c r="A96" s="26" t="s">
        <v>158</v>
      </c>
      <c r="B96" s="27" t="s">
        <v>19</v>
      </c>
      <c r="C96" s="28" t="s">
        <v>159</v>
      </c>
      <c r="D96" s="29">
        <v>122572600</v>
      </c>
      <c r="E96" s="29">
        <v>122572600</v>
      </c>
      <c r="F96" s="29"/>
      <c r="G96" s="29">
        <v>81712000</v>
      </c>
      <c r="H96" s="29">
        <v>81712000</v>
      </c>
      <c r="I96" s="29"/>
      <c r="J96" s="22">
        <f t="shared" si="24"/>
        <v>66.664164748075834</v>
      </c>
      <c r="K96" s="22">
        <f t="shared" si="24"/>
        <v>66.664164748075834</v>
      </c>
      <c r="L96" s="22" t="e">
        <f t="shared" si="24"/>
        <v>#DIV/0!</v>
      </c>
      <c r="M96" s="7"/>
    </row>
    <row r="97" spans="1:13" ht="47.25" customHeight="1" x14ac:dyDescent="0.25">
      <c r="A97" s="26" t="s">
        <v>160</v>
      </c>
      <c r="B97" s="27" t="s">
        <v>19</v>
      </c>
      <c r="C97" s="28" t="s">
        <v>161</v>
      </c>
      <c r="D97" s="29">
        <v>27581600</v>
      </c>
      <c r="E97" s="29"/>
      <c r="F97" s="29">
        <v>39937800</v>
      </c>
      <c r="G97" s="29">
        <v>18885500</v>
      </c>
      <c r="H97" s="29"/>
      <c r="I97" s="29">
        <v>27061500</v>
      </c>
      <c r="J97" s="22">
        <f t="shared" si="24"/>
        <v>68.4713722191606</v>
      </c>
      <c r="K97" s="22" t="e">
        <f t="shared" si="24"/>
        <v>#DIV/0!</v>
      </c>
      <c r="L97" s="22">
        <f t="shared" si="24"/>
        <v>67.759115424485074</v>
      </c>
      <c r="M97" s="7"/>
    </row>
    <row r="98" spans="1:13" ht="47.25" customHeight="1" x14ac:dyDescent="0.25">
      <c r="A98" s="26" t="s">
        <v>162</v>
      </c>
      <c r="B98" s="27" t="s">
        <v>19</v>
      </c>
      <c r="C98" s="28" t="s">
        <v>163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1.5" customHeight="1" x14ac:dyDescent="0.25">
      <c r="A99" s="26" t="s">
        <v>164</v>
      </c>
      <c r="B99" s="27" t="s">
        <v>19</v>
      </c>
      <c r="C99" s="28" t="s">
        <v>388</v>
      </c>
      <c r="D99" s="29">
        <v>23325400</v>
      </c>
      <c r="E99" s="29">
        <v>23325400</v>
      </c>
      <c r="F99" s="29"/>
      <c r="G99" s="29">
        <v>17090000</v>
      </c>
      <c r="H99" s="29">
        <v>17090000</v>
      </c>
      <c r="I99" s="29"/>
      <c r="J99" s="22">
        <f t="shared" si="24"/>
        <v>73.26776818403971</v>
      </c>
      <c r="K99" s="29"/>
      <c r="L99" s="29"/>
      <c r="M99" s="7"/>
    </row>
    <row r="100" spans="1:13" ht="25.5" customHeight="1" x14ac:dyDescent="0.25">
      <c r="A100" s="59" t="s">
        <v>165</v>
      </c>
      <c r="B100" s="60" t="s">
        <v>19</v>
      </c>
      <c r="C100" s="61" t="s">
        <v>166</v>
      </c>
      <c r="D100" s="62">
        <f t="shared" ref="D100:I100" si="25">D102+D103+D101</f>
        <v>46857200</v>
      </c>
      <c r="E100" s="62">
        <f t="shared" si="25"/>
        <v>27564800</v>
      </c>
      <c r="F100" s="62">
        <f t="shared" si="25"/>
        <v>19288166</v>
      </c>
      <c r="G100" s="62">
        <f t="shared" si="25"/>
        <v>23215104.27</v>
      </c>
      <c r="H100" s="62">
        <f t="shared" si="25"/>
        <v>22495835.219999999</v>
      </c>
      <c r="I100" s="62">
        <f t="shared" si="25"/>
        <v>719269.05</v>
      </c>
      <c r="J100" s="66">
        <f>G100/D100*100</f>
        <v>49.544369424549487</v>
      </c>
      <c r="K100" s="66">
        <f>H100/E100*100</f>
        <v>81.610732600998375</v>
      </c>
      <c r="L100" s="66">
        <f>I100/F100*100</f>
        <v>3.7290691608523074</v>
      </c>
      <c r="M100" s="7"/>
    </row>
    <row r="101" spans="1:13" ht="36" customHeight="1" x14ac:dyDescent="0.25">
      <c r="A101" s="26" t="s">
        <v>407</v>
      </c>
      <c r="B101" s="27" t="s">
        <v>19</v>
      </c>
      <c r="C101" s="28" t="s">
        <v>408</v>
      </c>
      <c r="D101" s="29">
        <v>7700</v>
      </c>
      <c r="E101" s="29">
        <v>7700</v>
      </c>
      <c r="F101" s="29">
        <v>-4234</v>
      </c>
      <c r="G101" s="29"/>
      <c r="H101" s="29"/>
      <c r="I101" s="29"/>
      <c r="J101" s="29"/>
      <c r="K101" s="29"/>
      <c r="L101" s="29"/>
      <c r="M101" s="7"/>
    </row>
    <row r="102" spans="1:13" ht="63" customHeight="1" x14ac:dyDescent="0.25">
      <c r="A102" s="26" t="s">
        <v>389</v>
      </c>
      <c r="B102" s="27" t="s">
        <v>19</v>
      </c>
      <c r="C102" s="28" t="s">
        <v>390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15" customHeight="1" x14ac:dyDescent="0.25">
      <c r="A103" s="26" t="s">
        <v>167</v>
      </c>
      <c r="B103" s="27" t="s">
        <v>19</v>
      </c>
      <c r="C103" s="28" t="s">
        <v>168</v>
      </c>
      <c r="D103" s="29">
        <f t="shared" ref="D103:I103" si="26">D104+D105</f>
        <v>46849500</v>
      </c>
      <c r="E103" s="29">
        <f t="shared" si="26"/>
        <v>27557100</v>
      </c>
      <c r="F103" s="29">
        <f t="shared" si="26"/>
        <v>19292400</v>
      </c>
      <c r="G103" s="29">
        <f t="shared" si="26"/>
        <v>23215104.27</v>
      </c>
      <c r="H103" s="29">
        <f t="shared" si="26"/>
        <v>22495835.219999999</v>
      </c>
      <c r="I103" s="29">
        <f t="shared" si="26"/>
        <v>719269.05</v>
      </c>
      <c r="J103" s="22">
        <f t="shared" ref="J103:L105" si="27">G103/D103*100</f>
        <v>49.552512342714436</v>
      </c>
      <c r="K103" s="22">
        <f t="shared" si="27"/>
        <v>81.633536257443623</v>
      </c>
      <c r="L103" s="22">
        <f t="shared" si="27"/>
        <v>3.7282507619580767</v>
      </c>
      <c r="M103" s="7"/>
    </row>
    <row r="104" spans="1:13" ht="25.5" customHeight="1" x14ac:dyDescent="0.25">
      <c r="A104" s="26" t="s">
        <v>169</v>
      </c>
      <c r="B104" s="27" t="s">
        <v>19</v>
      </c>
      <c r="C104" s="28" t="s">
        <v>170</v>
      </c>
      <c r="D104" s="29">
        <v>27557100</v>
      </c>
      <c r="E104" s="29">
        <v>27557100</v>
      </c>
      <c r="F104" s="29"/>
      <c r="G104" s="29">
        <v>22495835.219999999</v>
      </c>
      <c r="H104" s="29">
        <v>22495835.219999999</v>
      </c>
      <c r="I104" s="29"/>
      <c r="J104" s="22">
        <f t="shared" si="27"/>
        <v>81.633536257443623</v>
      </c>
      <c r="K104" s="22">
        <f t="shared" si="27"/>
        <v>81.633536257443623</v>
      </c>
      <c r="L104" s="22" t="e">
        <f t="shared" si="27"/>
        <v>#DIV/0!</v>
      </c>
      <c r="M104" s="7"/>
    </row>
    <row r="105" spans="1:13" ht="24.75" customHeight="1" x14ac:dyDescent="0.25">
      <c r="A105" s="26" t="s">
        <v>171</v>
      </c>
      <c r="B105" s="27" t="s">
        <v>19</v>
      </c>
      <c r="C105" s="28" t="s">
        <v>391</v>
      </c>
      <c r="D105" s="29">
        <v>19292400</v>
      </c>
      <c r="E105" s="29"/>
      <c r="F105" s="29">
        <v>19292400</v>
      </c>
      <c r="G105" s="29">
        <v>719269.05</v>
      </c>
      <c r="H105" s="29"/>
      <c r="I105" s="29">
        <v>719269.05</v>
      </c>
      <c r="J105" s="22">
        <f t="shared" si="27"/>
        <v>3.7282507619580767</v>
      </c>
      <c r="K105" s="29"/>
      <c r="L105" s="29"/>
      <c r="M105" s="7"/>
    </row>
    <row r="106" spans="1:13" ht="25.5" customHeight="1" x14ac:dyDescent="0.25">
      <c r="A106" s="59" t="s">
        <v>172</v>
      </c>
      <c r="B106" s="60" t="s">
        <v>19</v>
      </c>
      <c r="C106" s="61" t="s">
        <v>173</v>
      </c>
      <c r="D106" s="62">
        <f t="shared" ref="D106:I106" si="28">SUM(D107:D120)</f>
        <v>304224800</v>
      </c>
      <c r="E106" s="62">
        <f t="shared" si="28"/>
        <v>302924200</v>
      </c>
      <c r="F106" s="62">
        <f t="shared" si="28"/>
        <v>1300600</v>
      </c>
      <c r="G106" s="62">
        <f t="shared" si="28"/>
        <v>207473713.66</v>
      </c>
      <c r="H106" s="62">
        <f t="shared" si="28"/>
        <v>206670773.63999999</v>
      </c>
      <c r="I106" s="62">
        <f t="shared" si="28"/>
        <v>802940.02</v>
      </c>
      <c r="J106" s="66">
        <f>G106/D106*100</f>
        <v>68.197501867040415</v>
      </c>
      <c r="K106" s="66">
        <f>H106/E106*100</f>
        <v>68.225243688024918</v>
      </c>
      <c r="L106" s="66">
        <f>I106/F106*100</f>
        <v>61.736123327694912</v>
      </c>
      <c r="M106" s="7"/>
    </row>
    <row r="107" spans="1:13" ht="51" customHeight="1" x14ac:dyDescent="0.25">
      <c r="A107" s="26" t="s">
        <v>174</v>
      </c>
      <c r="B107" s="27" t="s">
        <v>19</v>
      </c>
      <c r="C107" s="28" t="s">
        <v>175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51" customHeight="1" x14ac:dyDescent="0.25">
      <c r="A108" s="26" t="s">
        <v>176</v>
      </c>
      <c r="B108" s="27" t="s">
        <v>19</v>
      </c>
      <c r="C108" s="28" t="s">
        <v>177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 x14ac:dyDescent="0.25">
      <c r="A109" s="26" t="s">
        <v>178</v>
      </c>
      <c r="B109" s="27" t="s">
        <v>19</v>
      </c>
      <c r="C109" s="28" t="s">
        <v>179</v>
      </c>
      <c r="D109" s="29">
        <v>557900</v>
      </c>
      <c r="E109" s="29"/>
      <c r="F109" s="29">
        <v>557900</v>
      </c>
      <c r="G109" s="29">
        <v>359845.01</v>
      </c>
      <c r="H109" s="29"/>
      <c r="I109" s="29">
        <v>359845.01</v>
      </c>
      <c r="J109" s="22">
        <f t="shared" ref="J109:L115" si="29">G109/D109*100</f>
        <v>64.499912170639902</v>
      </c>
      <c r="K109" s="22" t="e">
        <f t="shared" si="29"/>
        <v>#DIV/0!</v>
      </c>
      <c r="L109" s="22">
        <f t="shared" si="29"/>
        <v>64.499912170639902</v>
      </c>
      <c r="M109" s="7"/>
    </row>
    <row r="110" spans="1:13" ht="51" customHeight="1" x14ac:dyDescent="0.25">
      <c r="A110" s="26" t="s">
        <v>180</v>
      </c>
      <c r="B110" s="27" t="s">
        <v>19</v>
      </c>
      <c r="C110" s="28" t="s">
        <v>181</v>
      </c>
      <c r="D110" s="29">
        <v>557900</v>
      </c>
      <c r="E110" s="29"/>
      <c r="F110" s="29">
        <v>557900</v>
      </c>
      <c r="G110" s="29">
        <v>359845.01</v>
      </c>
      <c r="H110" s="29"/>
      <c r="I110" s="29">
        <v>359845.01</v>
      </c>
      <c r="J110" s="22">
        <f t="shared" si="29"/>
        <v>64.499912170639902</v>
      </c>
      <c r="K110" s="22" t="e">
        <f t="shared" si="29"/>
        <v>#DIV/0!</v>
      </c>
      <c r="L110" s="22">
        <f t="shared" si="29"/>
        <v>64.499912170639902</v>
      </c>
      <c r="M110" s="7"/>
    </row>
    <row r="111" spans="1:13" ht="63" customHeight="1" x14ac:dyDescent="0.25">
      <c r="A111" s="26" t="s">
        <v>182</v>
      </c>
      <c r="B111" s="27" t="s">
        <v>19</v>
      </c>
      <c r="C111" s="28" t="s">
        <v>183</v>
      </c>
      <c r="D111" s="29">
        <v>15173000</v>
      </c>
      <c r="E111" s="29">
        <v>15173000</v>
      </c>
      <c r="F111" s="29"/>
      <c r="G111" s="29">
        <v>8884538.2599999998</v>
      </c>
      <c r="H111" s="29">
        <v>8884538.2599999998</v>
      </c>
      <c r="I111" s="29"/>
      <c r="J111" s="22">
        <f t="shared" si="29"/>
        <v>58.554921637118561</v>
      </c>
      <c r="K111" s="22">
        <f t="shared" si="29"/>
        <v>58.554921637118561</v>
      </c>
      <c r="L111" s="22" t="e">
        <f t="shared" si="29"/>
        <v>#DIV/0!</v>
      </c>
      <c r="M111" s="7"/>
    </row>
    <row r="112" spans="1:13" ht="48.75" customHeight="1" x14ac:dyDescent="0.25">
      <c r="A112" s="26" t="s">
        <v>184</v>
      </c>
      <c r="B112" s="27" t="s">
        <v>19</v>
      </c>
      <c r="C112" s="28" t="s">
        <v>185</v>
      </c>
      <c r="D112" s="29">
        <v>15173000</v>
      </c>
      <c r="E112" s="29">
        <v>15173000</v>
      </c>
      <c r="F112" s="29"/>
      <c r="G112" s="29">
        <v>8884538.2599999998</v>
      </c>
      <c r="H112" s="29">
        <v>8884538.2599999998</v>
      </c>
      <c r="I112" s="29"/>
      <c r="J112" s="22">
        <f t="shared" si="29"/>
        <v>58.554921637118561</v>
      </c>
      <c r="K112" s="22">
        <f t="shared" si="29"/>
        <v>58.554921637118561</v>
      </c>
      <c r="L112" s="22" t="e">
        <f t="shared" si="29"/>
        <v>#DIV/0!</v>
      </c>
      <c r="M112" s="7"/>
    </row>
    <row r="113" spans="1:13" ht="45" customHeight="1" x14ac:dyDescent="0.25">
      <c r="A113" s="26" t="s">
        <v>186</v>
      </c>
      <c r="B113" s="27" t="s">
        <v>19</v>
      </c>
      <c r="C113" s="28" t="s">
        <v>187</v>
      </c>
      <c r="D113" s="29">
        <f t="shared" ref="D113:I113" si="30">D114+D115+D118</f>
        <v>6733200</v>
      </c>
      <c r="E113" s="29">
        <f t="shared" si="30"/>
        <v>6640800</v>
      </c>
      <c r="F113" s="29">
        <f t="shared" si="30"/>
        <v>92400</v>
      </c>
      <c r="G113" s="29">
        <f t="shared" si="30"/>
        <v>3603973.56</v>
      </c>
      <c r="H113" s="29">
        <f t="shared" si="30"/>
        <v>3562348.56</v>
      </c>
      <c r="I113" s="29">
        <f t="shared" si="30"/>
        <v>41625</v>
      </c>
      <c r="J113" s="22">
        <f t="shared" si="29"/>
        <v>53.525419711281408</v>
      </c>
      <c r="K113" s="22">
        <f t="shared" si="29"/>
        <v>53.643364654860861</v>
      </c>
      <c r="L113" s="22">
        <f t="shared" si="29"/>
        <v>45.048701298701296</v>
      </c>
      <c r="M113" s="7"/>
    </row>
    <row r="114" spans="1:13" ht="55.5" customHeight="1" x14ac:dyDescent="0.25">
      <c r="A114" s="26" t="s">
        <v>188</v>
      </c>
      <c r="B114" s="27" t="s">
        <v>19</v>
      </c>
      <c r="C114" s="28" t="s">
        <v>189</v>
      </c>
      <c r="D114" s="29">
        <v>6581700</v>
      </c>
      <c r="E114" s="29">
        <v>6581700</v>
      </c>
      <c r="F114" s="29"/>
      <c r="G114" s="29">
        <v>3503248.56</v>
      </c>
      <c r="H114" s="29">
        <v>3503248.56</v>
      </c>
      <c r="I114" s="29"/>
      <c r="J114" s="22">
        <f t="shared" si="29"/>
        <v>53.227107890058804</v>
      </c>
      <c r="K114" s="22">
        <f t="shared" si="29"/>
        <v>53.227107890058804</v>
      </c>
      <c r="L114" s="22" t="e">
        <f t="shared" si="29"/>
        <v>#DIV/0!</v>
      </c>
      <c r="M114" s="7"/>
    </row>
    <row r="115" spans="1:13" ht="64.5" customHeight="1" x14ac:dyDescent="0.25">
      <c r="A115" s="26" t="s">
        <v>190</v>
      </c>
      <c r="B115" s="27" t="s">
        <v>19</v>
      </c>
      <c r="C115" s="28" t="s">
        <v>191</v>
      </c>
      <c r="D115" s="29">
        <v>92400</v>
      </c>
      <c r="E115" s="29"/>
      <c r="F115" s="29">
        <v>92400</v>
      </c>
      <c r="G115" s="29">
        <v>41625</v>
      </c>
      <c r="H115" s="29"/>
      <c r="I115" s="29">
        <v>41625</v>
      </c>
      <c r="J115" s="22">
        <f t="shared" si="29"/>
        <v>45.048701298701296</v>
      </c>
      <c r="K115" s="22" t="e">
        <f t="shared" si="29"/>
        <v>#DIV/0!</v>
      </c>
      <c r="L115" s="22">
        <f t="shared" si="29"/>
        <v>45.048701298701296</v>
      </c>
      <c r="M115" s="7"/>
    </row>
    <row r="116" spans="1:13" ht="48" customHeight="1" x14ac:dyDescent="0.25">
      <c r="A116" s="26" t="s">
        <v>192</v>
      </c>
      <c r="B116" s="27" t="s">
        <v>19</v>
      </c>
      <c r="C116" s="28" t="s">
        <v>193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56.25" customHeight="1" x14ac:dyDescent="0.25">
      <c r="A117" s="26" t="s">
        <v>194</v>
      </c>
      <c r="B117" s="27" t="s">
        <v>19</v>
      </c>
      <c r="C117" s="28" t="s">
        <v>195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39" customHeight="1" x14ac:dyDescent="0.25">
      <c r="A118" s="26" t="s">
        <v>415</v>
      </c>
      <c r="B118" s="27" t="s">
        <v>19</v>
      </c>
      <c r="C118" s="28" t="s">
        <v>416</v>
      </c>
      <c r="D118" s="29">
        <v>59100</v>
      </c>
      <c r="E118" s="29">
        <v>59100</v>
      </c>
      <c r="F118" s="29"/>
      <c r="G118" s="29">
        <v>59100</v>
      </c>
      <c r="H118" s="29">
        <v>59100</v>
      </c>
      <c r="I118" s="29"/>
      <c r="J118" s="22">
        <f t="shared" ref="J118" si="31">G118/D118*100</f>
        <v>100</v>
      </c>
      <c r="K118" s="29"/>
      <c r="L118" s="29"/>
      <c r="M118" s="7"/>
    </row>
    <row r="119" spans="1:13" ht="15" customHeight="1" x14ac:dyDescent="0.25">
      <c r="A119" s="26" t="s">
        <v>196</v>
      </c>
      <c r="B119" s="27" t="s">
        <v>19</v>
      </c>
      <c r="C119" s="28" t="s">
        <v>197</v>
      </c>
      <c r="D119" s="29">
        <v>129648300</v>
      </c>
      <c r="E119" s="29">
        <v>129648300</v>
      </c>
      <c r="F119" s="29"/>
      <c r="G119" s="29">
        <v>90888500</v>
      </c>
      <c r="H119" s="29">
        <v>90888500</v>
      </c>
      <c r="I119" s="29"/>
      <c r="J119" s="22">
        <f t="shared" ref="J119:L122" si="32">G119/D119*100</f>
        <v>70.10388875133728</v>
      </c>
      <c r="K119" s="22">
        <f t="shared" si="32"/>
        <v>70.10388875133728</v>
      </c>
      <c r="L119" s="22" t="e">
        <f t="shared" si="32"/>
        <v>#DIV/0!</v>
      </c>
      <c r="M119" s="7"/>
    </row>
    <row r="120" spans="1:13" ht="25.5" customHeight="1" x14ac:dyDescent="0.25">
      <c r="A120" s="26" t="s">
        <v>198</v>
      </c>
      <c r="B120" s="27" t="s">
        <v>19</v>
      </c>
      <c r="C120" s="28" t="s">
        <v>199</v>
      </c>
      <c r="D120" s="29">
        <v>129648300</v>
      </c>
      <c r="E120" s="29">
        <v>129648300</v>
      </c>
      <c r="F120" s="29"/>
      <c r="G120" s="29">
        <v>90888500</v>
      </c>
      <c r="H120" s="29">
        <v>90888500</v>
      </c>
      <c r="I120" s="29"/>
      <c r="J120" s="22">
        <f t="shared" si="32"/>
        <v>70.10388875133728</v>
      </c>
      <c r="K120" s="22">
        <f t="shared" si="32"/>
        <v>70.10388875133728</v>
      </c>
      <c r="L120" s="22" t="e">
        <f t="shared" si="32"/>
        <v>#DIV/0!</v>
      </c>
      <c r="M120" s="7"/>
    </row>
    <row r="121" spans="1:13" ht="15" customHeight="1" x14ac:dyDescent="0.25">
      <c r="A121" s="26" t="s">
        <v>200</v>
      </c>
      <c r="B121" s="27" t="s">
        <v>19</v>
      </c>
      <c r="C121" s="28" t="s">
        <v>398</v>
      </c>
      <c r="D121" s="29"/>
      <c r="E121" s="29"/>
      <c r="F121" s="29"/>
      <c r="G121" s="29"/>
      <c r="H121" s="29"/>
      <c r="I121" s="29"/>
      <c r="J121" s="22" t="e">
        <f t="shared" si="32"/>
        <v>#DIV/0!</v>
      </c>
      <c r="K121" s="22" t="e">
        <f t="shared" si="32"/>
        <v>#DIV/0!</v>
      </c>
      <c r="L121" s="22" t="e">
        <f t="shared" si="32"/>
        <v>#DIV/0!</v>
      </c>
      <c r="M121" s="7"/>
    </row>
    <row r="122" spans="1:13" ht="74.25" customHeight="1" x14ac:dyDescent="0.25">
      <c r="A122" s="26" t="s">
        <v>201</v>
      </c>
      <c r="B122" s="27" t="s">
        <v>19</v>
      </c>
      <c r="C122" s="28" t="s">
        <v>202</v>
      </c>
      <c r="D122" s="29"/>
      <c r="E122" s="29">
        <v>5772200</v>
      </c>
      <c r="F122" s="29"/>
      <c r="G122" s="29"/>
      <c r="H122" s="29">
        <v>3834122.3</v>
      </c>
      <c r="I122" s="29"/>
      <c r="J122" s="22" t="e">
        <f t="shared" si="32"/>
        <v>#DIV/0!</v>
      </c>
      <c r="K122" s="22">
        <f t="shared" si="32"/>
        <v>66.423933682131604</v>
      </c>
      <c r="L122" s="22" t="e">
        <f t="shared" si="32"/>
        <v>#DIV/0!</v>
      </c>
      <c r="M122" s="7"/>
    </row>
    <row r="123" spans="1:13" ht="63.75" customHeight="1" x14ac:dyDescent="0.25">
      <c r="A123" s="26" t="s">
        <v>203</v>
      </c>
      <c r="B123" s="27" t="s">
        <v>19</v>
      </c>
      <c r="C123" s="28" t="s">
        <v>204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63.75" customHeight="1" x14ac:dyDescent="0.25">
      <c r="A124" s="26" t="s">
        <v>205</v>
      </c>
      <c r="B124" s="27" t="s">
        <v>19</v>
      </c>
      <c r="C124" s="28" t="s">
        <v>206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207</v>
      </c>
      <c r="B125" s="27" t="s">
        <v>19</v>
      </c>
      <c r="C125" s="28" t="s">
        <v>208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51" customHeight="1" x14ac:dyDescent="0.25">
      <c r="A126" s="26" t="s">
        <v>411</v>
      </c>
      <c r="B126" s="27" t="s">
        <v>19</v>
      </c>
      <c r="C126" s="28" t="s">
        <v>412</v>
      </c>
      <c r="D126" s="29"/>
      <c r="E126" s="29"/>
      <c r="F126" s="29"/>
      <c r="G126" s="29"/>
      <c r="H126" s="29"/>
      <c r="I126" s="29"/>
      <c r="J126" s="22" t="e">
        <f t="shared" ref="J126:L128" si="33">G126/D126*100</f>
        <v>#DIV/0!</v>
      </c>
      <c r="K126" s="29"/>
      <c r="L126" s="29"/>
      <c r="M126" s="7"/>
    </row>
    <row r="127" spans="1:13" ht="80.25" customHeight="1" x14ac:dyDescent="0.25">
      <c r="A127" s="26" t="s">
        <v>209</v>
      </c>
      <c r="B127" s="27" t="s">
        <v>19</v>
      </c>
      <c r="C127" s="28" t="s">
        <v>210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3"/>
        <v>100.00184629712892</v>
      </c>
      <c r="K127" s="22">
        <f t="shared" si="33"/>
        <v>100.00184629712892</v>
      </c>
      <c r="L127" s="22" t="e">
        <f t="shared" si="33"/>
        <v>#DIV/0!</v>
      </c>
      <c r="M127" s="7"/>
    </row>
    <row r="128" spans="1:13" ht="62.25" customHeight="1" x14ac:dyDescent="0.25">
      <c r="A128" s="26" t="s">
        <v>211</v>
      </c>
      <c r="B128" s="27" t="s">
        <v>19</v>
      </c>
      <c r="C128" s="28" t="s">
        <v>212</v>
      </c>
      <c r="D128" s="29">
        <v>-3113800</v>
      </c>
      <c r="E128" s="29">
        <v>-3113800</v>
      </c>
      <c r="F128" s="29"/>
      <c r="G128" s="29">
        <v>-3113857.49</v>
      </c>
      <c r="H128" s="29">
        <v>-3113857.49</v>
      </c>
      <c r="I128" s="29"/>
      <c r="J128" s="22">
        <f t="shared" si="33"/>
        <v>100.00184629712892</v>
      </c>
      <c r="K128" s="22">
        <f t="shared" si="33"/>
        <v>100.00184629712892</v>
      </c>
      <c r="L128" s="22" t="e">
        <f t="shared" si="33"/>
        <v>#DIV/0!</v>
      </c>
      <c r="M128" s="7"/>
    </row>
    <row r="129" spans="1:13" ht="51" customHeight="1" x14ac:dyDescent="0.25">
      <c r="A129" s="26" t="s">
        <v>213</v>
      </c>
      <c r="B129" s="27" t="s">
        <v>19</v>
      </c>
      <c r="C129" s="28" t="s">
        <v>419</v>
      </c>
      <c r="D129" s="29"/>
      <c r="E129" s="29"/>
      <c r="F129" s="29"/>
      <c r="G129" s="29">
        <v>-4234</v>
      </c>
      <c r="H129" s="29"/>
      <c r="I129" s="29">
        <v>-4234</v>
      </c>
      <c r="J129" s="29"/>
      <c r="K129" s="29"/>
      <c r="L129" s="29"/>
      <c r="M129" s="7"/>
    </row>
    <row r="130" spans="1:13" hidden="1" x14ac:dyDescent="0.25">
      <c r="A130" s="8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 t="s">
        <v>214</v>
      </c>
    </row>
    <row r="131" spans="1:13" hidden="1" x14ac:dyDescent="0.25">
      <c r="A131" s="8"/>
      <c r="B131" s="8"/>
      <c r="C131" s="8"/>
      <c r="D131" s="13"/>
      <c r="E131" s="13"/>
      <c r="F131" s="13"/>
      <c r="G131" s="13"/>
      <c r="H131" s="13"/>
      <c r="I131" s="13"/>
      <c r="J131" s="13"/>
      <c r="K131" s="13"/>
      <c r="L131" s="13"/>
      <c r="M131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454525358.54999995</v>
      </c>
      <c r="E7" s="62">
        <f t="shared" si="0"/>
        <v>385557358.51999998</v>
      </c>
      <c r="F7" s="62">
        <f t="shared" si="0"/>
        <v>87096400.030000001</v>
      </c>
      <c r="G7" s="62">
        <f t="shared" si="0"/>
        <v>281922694.31</v>
      </c>
      <c r="H7" s="62">
        <f t="shared" si="0"/>
        <v>258344276.90999997</v>
      </c>
      <c r="I7" s="62">
        <f t="shared" si="0"/>
        <v>35588539.700000003</v>
      </c>
      <c r="J7" s="62">
        <f>G7/D7*100</f>
        <v>62.025734979754091</v>
      </c>
      <c r="K7" s="62">
        <f>H7/E7*100</f>
        <v>67.005406900202871</v>
      </c>
      <c r="L7" s="62">
        <f>I7/F7*100</f>
        <v>40.861091489133507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115052447.13999999</v>
      </c>
      <c r="E9" s="62">
        <f t="shared" si="1"/>
        <v>87296667.560000002</v>
      </c>
      <c r="F9" s="62">
        <f t="shared" si="1"/>
        <v>27755779.579999998</v>
      </c>
      <c r="G9" s="62">
        <f t="shared" si="1"/>
        <v>79802628</v>
      </c>
      <c r="H9" s="62">
        <f t="shared" si="1"/>
        <v>61549700.590000004</v>
      </c>
      <c r="I9" s="62">
        <f t="shared" si="1"/>
        <v>18252927.41</v>
      </c>
      <c r="J9" s="62">
        <f t="shared" ref="J9:L12" si="2">G9/D9*100</f>
        <v>69.361956206714382</v>
      </c>
      <c r="K9" s="62">
        <f t="shared" si="2"/>
        <v>70.506357585409759</v>
      </c>
      <c r="L9" s="62">
        <f t="shared" si="2"/>
        <v>65.762618403096567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7007600</v>
      </c>
      <c r="E10" s="72">
        <v>2107000</v>
      </c>
      <c r="F10" s="72">
        <v>4900600</v>
      </c>
      <c r="G10" s="72">
        <v>4536216.1500000004</v>
      </c>
      <c r="H10" s="72">
        <v>1550568.61</v>
      </c>
      <c r="I10" s="72">
        <v>2985647.54</v>
      </c>
      <c r="J10" s="29">
        <f t="shared" si="2"/>
        <v>64.732806524344994</v>
      </c>
      <c r="K10" s="29">
        <f t="shared" si="2"/>
        <v>73.591296155671571</v>
      </c>
      <c r="L10" s="29">
        <f t="shared" si="2"/>
        <v>60.924122352365018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317000</v>
      </c>
      <c r="E11" s="72">
        <v>237000</v>
      </c>
      <c r="F11" s="72">
        <v>80000</v>
      </c>
      <c r="G11" s="72">
        <v>107596</v>
      </c>
      <c r="H11" s="72">
        <v>87416</v>
      </c>
      <c r="I11" s="72">
        <v>20180</v>
      </c>
      <c r="J11" s="29">
        <f t="shared" si="2"/>
        <v>33.941955835962148</v>
      </c>
      <c r="K11" s="29">
        <f t="shared" si="2"/>
        <v>36.884388185654011</v>
      </c>
      <c r="L11" s="29">
        <f t="shared" si="2"/>
        <v>25.224999999999998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54672876.280000001</v>
      </c>
      <c r="E12" s="72">
        <v>32216196.699999999</v>
      </c>
      <c r="F12" s="72">
        <v>22456679.579999998</v>
      </c>
      <c r="G12" s="72">
        <v>40456493.32</v>
      </c>
      <c r="H12" s="72">
        <v>25354493.449999999</v>
      </c>
      <c r="I12" s="72">
        <v>15101999.869999999</v>
      </c>
      <c r="J12" s="29">
        <f t="shared" si="2"/>
        <v>73.997375065484661</v>
      </c>
      <c r="K12" s="29">
        <f t="shared" si="2"/>
        <v>78.701076002556192</v>
      </c>
      <c r="L12" s="29">
        <f t="shared" si="2"/>
        <v>67.249478339842796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42828</v>
      </c>
      <c r="H13" s="72">
        <v>42828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15130762.74</v>
      </c>
      <c r="E14" s="72">
        <v>15130762.74</v>
      </c>
      <c r="F14" s="72">
        <v>0</v>
      </c>
      <c r="G14" s="72">
        <v>10330271.65</v>
      </c>
      <c r="H14" s="72">
        <v>10330271.65</v>
      </c>
      <c r="I14" s="72">
        <v>0</v>
      </c>
      <c r="J14" s="29">
        <f>G14/D14*100</f>
        <v>68.273304046270439</v>
      </c>
      <c r="K14" s="29">
        <f>H14/E14*100</f>
        <v>68.273304046270439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581120</v>
      </c>
      <c r="E15" s="72">
        <v>431120</v>
      </c>
      <c r="F15" s="72">
        <v>150000</v>
      </c>
      <c r="G15" s="72">
        <v>576220</v>
      </c>
      <c r="H15" s="72">
        <v>431120</v>
      </c>
      <c r="I15" s="72">
        <v>145100</v>
      </c>
      <c r="J15" s="29">
        <f>G15/D15*100</f>
        <v>99.156800660792953</v>
      </c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37068988.119999997</v>
      </c>
      <c r="E17" s="72">
        <v>37065488.119999997</v>
      </c>
      <c r="F17" s="72">
        <v>3500</v>
      </c>
      <c r="G17" s="72">
        <v>23753002.879999999</v>
      </c>
      <c r="H17" s="72">
        <v>23753002.879999999</v>
      </c>
      <c r="I17" s="72"/>
      <c r="J17" s="29">
        <f t="shared" ref="J17:J59" si="3">G17/D17*100</f>
        <v>64.077829163036782</v>
      </c>
      <c r="K17" s="29">
        <f t="shared" ref="K17:K59" si="4">H17/E17*100</f>
        <v>64.083879869865314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359845.01</v>
      </c>
      <c r="H18" s="62">
        <v>0</v>
      </c>
      <c r="I18" s="62">
        <f>I19</f>
        <v>359845.01</v>
      </c>
      <c r="J18" s="62">
        <f t="shared" si="3"/>
        <v>64.499912170639902</v>
      </c>
      <c r="K18" s="62" t="e">
        <f t="shared" si="4"/>
        <v>#DIV/0!</v>
      </c>
      <c r="L18" s="62">
        <f t="shared" si="5"/>
        <v>64.499912170639902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359845.01</v>
      </c>
      <c r="H19" s="72">
        <v>0</v>
      </c>
      <c r="I19" s="72">
        <v>359845.01</v>
      </c>
      <c r="J19" s="29">
        <f t="shared" si="3"/>
        <v>64.499912170639902</v>
      </c>
      <c r="K19" s="29" t="e">
        <f t="shared" si="4"/>
        <v>#DIV/0!</v>
      </c>
      <c r="L19" s="29">
        <f t="shared" si="5"/>
        <v>64.499912170639902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2449774</v>
      </c>
      <c r="E20" s="62">
        <f t="shared" si="6"/>
        <v>1177074</v>
      </c>
      <c r="F20" s="62">
        <f t="shared" si="6"/>
        <v>1272700</v>
      </c>
      <c r="G20" s="62">
        <f t="shared" si="6"/>
        <v>199894.04</v>
      </c>
      <c r="H20" s="62">
        <f t="shared" si="6"/>
        <v>10000</v>
      </c>
      <c r="I20" s="62">
        <f t="shared" si="6"/>
        <v>189894.04</v>
      </c>
      <c r="J20" s="62">
        <f t="shared" si="3"/>
        <v>8.1596930982204903</v>
      </c>
      <c r="K20" s="62">
        <f t="shared" si="4"/>
        <v>0.84956425849181949</v>
      </c>
      <c r="L20" s="62">
        <f t="shared" si="5"/>
        <v>14.920565726408425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1420474</v>
      </c>
      <c r="E22" s="72">
        <v>1057774</v>
      </c>
      <c r="F22" s="72">
        <v>362700</v>
      </c>
      <c r="G22" s="72">
        <v>50196.47</v>
      </c>
      <c r="H22" s="72"/>
      <c r="I22" s="72">
        <v>50196.47</v>
      </c>
      <c r="J22" s="29">
        <f t="shared" si="3"/>
        <v>3.5337830893068092</v>
      </c>
      <c r="K22" s="29">
        <f t="shared" si="4"/>
        <v>0</v>
      </c>
      <c r="L22" s="29">
        <f t="shared" si="5"/>
        <v>13.839666390956715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139697.57</v>
      </c>
      <c r="H23" s="72">
        <v>0</v>
      </c>
      <c r="I23" s="72">
        <v>139697.57</v>
      </c>
      <c r="J23" s="29">
        <f t="shared" si="3"/>
        <v>15.351381318681319</v>
      </c>
      <c r="K23" s="29" t="e">
        <f t="shared" si="4"/>
        <v>#DIV/0!</v>
      </c>
      <c r="L23" s="29">
        <f t="shared" si="5"/>
        <v>15.351381318681319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>
        <v>10000</v>
      </c>
      <c r="H24" s="72">
        <v>10000</v>
      </c>
      <c r="I24" s="72"/>
      <c r="J24" s="29">
        <f t="shared" si="3"/>
        <v>8.3822296730930432</v>
      </c>
      <c r="K24" s="29">
        <f t="shared" si="4"/>
        <v>8.3822296730930432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8931716</v>
      </c>
      <c r="E25" s="62">
        <f t="shared" ref="E25:I25" si="7">E26+E27+E28+E29+E30</f>
        <v>3937616</v>
      </c>
      <c r="F25" s="62">
        <f t="shared" si="7"/>
        <v>4994100</v>
      </c>
      <c r="G25" s="62">
        <f t="shared" si="7"/>
        <v>1256643.8400000001</v>
      </c>
      <c r="H25" s="62">
        <f t="shared" si="7"/>
        <v>266523.13</v>
      </c>
      <c r="I25" s="62">
        <f t="shared" si="7"/>
        <v>990120.71</v>
      </c>
      <c r="J25" s="62">
        <f t="shared" si="3"/>
        <v>14.069455858202391</v>
      </c>
      <c r="K25" s="62">
        <f t="shared" si="4"/>
        <v>6.7686419904835819</v>
      </c>
      <c r="L25" s="62">
        <f t="shared" si="5"/>
        <v>19.825808654211968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134400</v>
      </c>
      <c r="E26" s="72">
        <v>45500</v>
      </c>
      <c r="F26" s="72">
        <v>88900</v>
      </c>
      <c r="G26" s="72">
        <v>75033.61</v>
      </c>
      <c r="H26" s="72">
        <v>23851.65</v>
      </c>
      <c r="I26" s="72">
        <v>51181.96</v>
      </c>
      <c r="J26" s="29">
        <f t="shared" si="3"/>
        <v>55.828578869047618</v>
      </c>
      <c r="K26" s="29">
        <f t="shared" si="4"/>
        <v>52.421208791208798</v>
      </c>
      <c r="L26" s="29">
        <f t="shared" si="5"/>
        <v>57.572508436445446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8123213.3899999997</v>
      </c>
      <c r="E29" s="72">
        <v>3478600</v>
      </c>
      <c r="F29" s="72">
        <v>4644613.3899999997</v>
      </c>
      <c r="G29" s="72">
        <v>929715.55</v>
      </c>
      <c r="H29" s="72">
        <v>0</v>
      </c>
      <c r="I29" s="72">
        <v>929715.55</v>
      </c>
      <c r="J29" s="29">
        <f t="shared" si="3"/>
        <v>11.445169606704129</v>
      </c>
      <c r="K29" s="29">
        <f t="shared" si="4"/>
        <v>0</v>
      </c>
      <c r="L29" s="29">
        <f t="shared" si="5"/>
        <v>20.017070785734443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549102.61</v>
      </c>
      <c r="E30" s="72">
        <v>388516</v>
      </c>
      <c r="F30" s="72">
        <v>160586.60999999999</v>
      </c>
      <c r="G30" s="72">
        <v>251894.68</v>
      </c>
      <c r="H30" s="72">
        <v>242671.48</v>
      </c>
      <c r="I30" s="72">
        <v>9223.2000000000007</v>
      </c>
      <c r="J30" s="29">
        <f t="shared" si="3"/>
        <v>45.873881386213043</v>
      </c>
      <c r="K30" s="29">
        <f t="shared" si="4"/>
        <v>62.461129013991702</v>
      </c>
      <c r="L30" s="29">
        <f t="shared" si="5"/>
        <v>5.7434427440743665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44262020.450000003</v>
      </c>
      <c r="E31" s="62">
        <f>E32+E33+E34+E35</f>
        <v>0</v>
      </c>
      <c r="F31" s="62">
        <f t="shared" ref="F31:I31" si="8">F32+F33+F34</f>
        <v>44262020.450000003</v>
      </c>
      <c r="G31" s="62">
        <f>G32+G33+G34+G35</f>
        <v>10718259.84</v>
      </c>
      <c r="H31" s="62">
        <f>H32+H33+H34+H35</f>
        <v>0</v>
      </c>
      <c r="I31" s="62">
        <f t="shared" si="8"/>
        <v>10718259.84</v>
      </c>
      <c r="J31" s="62">
        <f t="shared" si="3"/>
        <v>24.215478035187612</v>
      </c>
      <c r="K31" s="62" t="e">
        <f t="shared" si="4"/>
        <v>#DIV/0!</v>
      </c>
      <c r="L31" s="62">
        <f t="shared" si="5"/>
        <v>24.215478035187612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11266820.449999999</v>
      </c>
      <c r="E32" s="72">
        <v>0</v>
      </c>
      <c r="F32" s="72">
        <v>11266820.449999999</v>
      </c>
      <c r="G32" s="72">
        <v>2571593.36</v>
      </c>
      <c r="H32" s="72">
        <v>0</v>
      </c>
      <c r="I32" s="72">
        <v>2571593.36</v>
      </c>
      <c r="J32" s="29">
        <f t="shared" si="3"/>
        <v>22.824481595426509</v>
      </c>
      <c r="K32" s="29" t="e">
        <f t="shared" si="4"/>
        <v>#DIV/0!</v>
      </c>
      <c r="L32" s="29">
        <f t="shared" si="5"/>
        <v>22.824481595426509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27136800</v>
      </c>
      <c r="E33" s="72">
        <v>0</v>
      </c>
      <c r="F33" s="72">
        <v>27136800</v>
      </c>
      <c r="G33" s="72">
        <v>4360881.41</v>
      </c>
      <c r="H33" s="72">
        <v>0</v>
      </c>
      <c r="I33" s="72">
        <v>4360881.41</v>
      </c>
      <c r="J33" s="29">
        <f t="shared" si="3"/>
        <v>16.069991340172756</v>
      </c>
      <c r="K33" s="29" t="e">
        <f t="shared" si="4"/>
        <v>#DIV/0!</v>
      </c>
      <c r="L33" s="29">
        <f t="shared" si="5"/>
        <v>16.069991340172756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5858400</v>
      </c>
      <c r="E34" s="72">
        <v>0</v>
      </c>
      <c r="F34" s="72">
        <v>5858400</v>
      </c>
      <c r="G34" s="72">
        <v>3785785.07</v>
      </c>
      <c r="H34" s="72">
        <v>0</v>
      </c>
      <c r="I34" s="72">
        <v>3785785.07</v>
      </c>
      <c r="J34" s="29">
        <f t="shared" si="3"/>
        <v>64.621484876416773</v>
      </c>
      <c r="K34" s="29" t="e">
        <f t="shared" si="4"/>
        <v>#DIV/0!</v>
      </c>
      <c r="L34" s="29">
        <f t="shared" si="5"/>
        <v>64.621484876416773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223246020.56</v>
      </c>
      <c r="E38" s="62">
        <f>E39+E40+E42+E43+E41</f>
        <v>223246020.56</v>
      </c>
      <c r="F38" s="62">
        <v>0</v>
      </c>
      <c r="G38" s="62">
        <f>G39+G40+G42+G43+G41</f>
        <v>150894202.38</v>
      </c>
      <c r="H38" s="62">
        <f>H39+H40+H42+H43+H41</f>
        <v>150894202.38</v>
      </c>
      <c r="I38" s="62">
        <v>0</v>
      </c>
      <c r="J38" s="62">
        <f t="shared" si="3"/>
        <v>67.590993112213354</v>
      </c>
      <c r="K38" s="62">
        <f t="shared" si="4"/>
        <v>67.590993112213354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58508939.030000001</v>
      </c>
      <c r="E39" s="72">
        <v>58508939.030000001</v>
      </c>
      <c r="F39" s="72">
        <v>0</v>
      </c>
      <c r="G39" s="72">
        <v>37427376.799999997</v>
      </c>
      <c r="H39" s="72">
        <v>37427376.799999997</v>
      </c>
      <c r="I39" s="72">
        <v>0</v>
      </c>
      <c r="J39" s="29">
        <f t="shared" si="3"/>
        <v>63.968647219546057</v>
      </c>
      <c r="K39" s="29">
        <f t="shared" si="4"/>
        <v>63.968647219546057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114717191.2</v>
      </c>
      <c r="E40" s="72">
        <v>114717191.2</v>
      </c>
      <c r="F40" s="72">
        <v>0</v>
      </c>
      <c r="G40" s="72">
        <v>76839957.469999999</v>
      </c>
      <c r="H40" s="72">
        <v>76839957.469999999</v>
      </c>
      <c r="I40" s="72">
        <v>0</v>
      </c>
      <c r="J40" s="29">
        <f t="shared" si="3"/>
        <v>66.982077111734583</v>
      </c>
      <c r="K40" s="29">
        <f t="shared" si="4"/>
        <v>66.982077111734583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33131556.23</v>
      </c>
      <c r="E41" s="72">
        <v>33131556.23</v>
      </c>
      <c r="F41" s="72">
        <v>0</v>
      </c>
      <c r="G41" s="72">
        <v>23481480.190000001</v>
      </c>
      <c r="H41" s="72">
        <v>23481480.190000001</v>
      </c>
      <c r="I41" s="72">
        <v>0</v>
      </c>
      <c r="J41" s="29">
        <f t="shared" ref="J41" si="9">G41/D41*100</f>
        <v>70.873459812726708</v>
      </c>
      <c r="K41" s="29">
        <f t="shared" ref="K41" si="10">H41/E41*100</f>
        <v>70.873459812726708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965632</v>
      </c>
      <c r="E42" s="72">
        <v>965632</v>
      </c>
      <c r="F42" s="72">
        <v>0</v>
      </c>
      <c r="G42" s="72">
        <v>860225.93</v>
      </c>
      <c r="H42" s="72">
        <v>860225.93</v>
      </c>
      <c r="I42" s="29">
        <v>0</v>
      </c>
      <c r="J42" s="29">
        <f t="shared" si="3"/>
        <v>89.084240166025978</v>
      </c>
      <c r="K42" s="29">
        <f t="shared" si="4"/>
        <v>89.084240166025978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15922702.1</v>
      </c>
      <c r="E43" s="72">
        <v>15922702.1</v>
      </c>
      <c r="F43" s="72">
        <v>0</v>
      </c>
      <c r="G43" s="72">
        <v>12285161.99</v>
      </c>
      <c r="H43" s="72">
        <v>12285161.99</v>
      </c>
      <c r="I43" s="29">
        <v>0</v>
      </c>
      <c r="J43" s="29">
        <f t="shared" si="3"/>
        <v>77.155007440602688</v>
      </c>
      <c r="K43" s="29">
        <f t="shared" si="4"/>
        <v>77.155007440602688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36317527.399999999</v>
      </c>
      <c r="E44" s="62">
        <f t="shared" si="11"/>
        <v>35540527.399999999</v>
      </c>
      <c r="F44" s="62">
        <f t="shared" si="11"/>
        <v>777000</v>
      </c>
      <c r="G44" s="62">
        <f t="shared" si="11"/>
        <v>26448212.129999999</v>
      </c>
      <c r="H44" s="62">
        <f t="shared" si="11"/>
        <v>25996277.129999999</v>
      </c>
      <c r="I44" s="62">
        <f t="shared" si="11"/>
        <v>451935</v>
      </c>
      <c r="J44" s="62">
        <f t="shared" si="3"/>
        <v>72.824925107649264</v>
      </c>
      <c r="K44" s="62">
        <f t="shared" si="4"/>
        <v>73.145445585030913</v>
      </c>
      <c r="L44" s="62">
        <f t="shared" si="5"/>
        <v>58.164092664092657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31767327.399999999</v>
      </c>
      <c r="E45" s="72">
        <v>30990327.399999999</v>
      </c>
      <c r="F45" s="72">
        <v>777000</v>
      </c>
      <c r="G45" s="72">
        <v>23321744.129999999</v>
      </c>
      <c r="H45" s="72">
        <v>22869809.129999999</v>
      </c>
      <c r="I45" s="72">
        <v>451935</v>
      </c>
      <c r="J45" s="29">
        <f t="shared" si="3"/>
        <v>73.414246771039359</v>
      </c>
      <c r="K45" s="29">
        <f t="shared" si="4"/>
        <v>73.796603807418961</v>
      </c>
      <c r="L45" s="29">
        <f t="shared" si="5"/>
        <v>58.164092664092657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4550200</v>
      </c>
      <c r="E46" s="72">
        <v>4550200</v>
      </c>
      <c r="F46" s="72">
        <v>0</v>
      </c>
      <c r="G46" s="72">
        <v>3126468</v>
      </c>
      <c r="H46" s="72">
        <v>3126468</v>
      </c>
      <c r="I46" s="72">
        <v>0</v>
      </c>
      <c r="J46" s="29">
        <f t="shared" si="3"/>
        <v>68.71056217309129</v>
      </c>
      <c r="K46" s="29">
        <f t="shared" si="4"/>
        <v>68.71056217309129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60000</v>
      </c>
      <c r="H47" s="73">
        <f t="shared" si="12"/>
        <v>60000</v>
      </c>
      <c r="I47" s="73">
        <f t="shared" si="12"/>
        <v>0</v>
      </c>
      <c r="J47" s="62">
        <f t="shared" si="3"/>
        <v>30.165912518853695</v>
      </c>
      <c r="K47" s="62">
        <f t="shared" si="4"/>
        <v>30.165912518853695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>
        <v>60000</v>
      </c>
      <c r="H48" s="72">
        <v>60000</v>
      </c>
      <c r="I48" s="72">
        <v>0</v>
      </c>
      <c r="J48" s="29">
        <f t="shared" si="3"/>
        <v>30.165912518853695</v>
      </c>
      <c r="K48" s="29">
        <f t="shared" si="4"/>
        <v>30.165912518853695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20158110</v>
      </c>
      <c r="E49" s="62">
        <f t="shared" si="13"/>
        <v>19384410</v>
      </c>
      <c r="F49" s="62">
        <f t="shared" si="13"/>
        <v>773700</v>
      </c>
      <c r="G49" s="62">
        <f t="shared" si="13"/>
        <v>11729001.51</v>
      </c>
      <c r="H49" s="62">
        <f t="shared" si="13"/>
        <v>11225227.51</v>
      </c>
      <c r="I49" s="62">
        <f t="shared" si="13"/>
        <v>503774</v>
      </c>
      <c r="J49" s="62">
        <f t="shared" si="3"/>
        <v>58.185025828314267</v>
      </c>
      <c r="K49" s="62">
        <f t="shared" si="4"/>
        <v>57.908533249141968</v>
      </c>
      <c r="L49" s="62">
        <f t="shared" si="5"/>
        <v>65.112317435698586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2326510</v>
      </c>
      <c r="E50" s="72">
        <v>1552810</v>
      </c>
      <c r="F50" s="72">
        <v>773700</v>
      </c>
      <c r="G50" s="72">
        <v>1881118.26</v>
      </c>
      <c r="H50" s="72">
        <v>1377344.26</v>
      </c>
      <c r="I50" s="72">
        <v>503774</v>
      </c>
      <c r="J50" s="29">
        <f t="shared" si="3"/>
        <v>80.855799459275914</v>
      </c>
      <c r="K50" s="29">
        <f t="shared" si="4"/>
        <v>88.700115274888745</v>
      </c>
      <c r="L50" s="29">
        <f t="shared" si="5"/>
        <v>65.112317435698586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8760115.0199999996</v>
      </c>
      <c r="H51" s="72">
        <v>8760115.0199999996</v>
      </c>
      <c r="I51" s="72">
        <v>0</v>
      </c>
      <c r="J51" s="29">
        <f t="shared" si="3"/>
        <v>54.837773840972538</v>
      </c>
      <c r="K51" s="29">
        <f t="shared" si="4"/>
        <v>54.837773840972538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1857000</v>
      </c>
      <c r="E52" s="72">
        <v>1857000</v>
      </c>
      <c r="F52" s="72">
        <v>0</v>
      </c>
      <c r="G52" s="72">
        <v>1087768.23</v>
      </c>
      <c r="H52" s="72">
        <v>1087768.23</v>
      </c>
      <c r="I52" s="72">
        <v>0</v>
      </c>
      <c r="J52" s="29">
        <f t="shared" si="3"/>
        <v>58.576641357027462</v>
      </c>
      <c r="K52" s="29">
        <f t="shared" si="4"/>
        <v>58.576641357027462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3312843</v>
      </c>
      <c r="E53" s="62">
        <f t="shared" si="14"/>
        <v>2381843</v>
      </c>
      <c r="F53" s="62">
        <f t="shared" si="14"/>
        <v>931000</v>
      </c>
      <c r="G53" s="62">
        <f t="shared" si="14"/>
        <v>451659.05</v>
      </c>
      <c r="H53" s="62">
        <f t="shared" si="14"/>
        <v>163997.66</v>
      </c>
      <c r="I53" s="62">
        <f t="shared" si="14"/>
        <v>287661.39</v>
      </c>
      <c r="J53" s="62">
        <f t="shared" si="3"/>
        <v>13.633578470214253</v>
      </c>
      <c r="K53" s="62">
        <f t="shared" si="4"/>
        <v>6.8853261948835423</v>
      </c>
      <c r="L53" s="62">
        <f t="shared" si="5"/>
        <v>30.898108485499463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2521843</v>
      </c>
      <c r="E54" s="72">
        <v>2381843</v>
      </c>
      <c r="F54" s="72">
        <v>140000</v>
      </c>
      <c r="G54" s="72">
        <v>260059.25</v>
      </c>
      <c r="H54" s="72">
        <v>163997.66</v>
      </c>
      <c r="I54" s="72">
        <v>96061.59</v>
      </c>
      <c r="J54" s="29">
        <f t="shared" si="3"/>
        <v>10.3122696377213</v>
      </c>
      <c r="K54" s="29">
        <f t="shared" si="4"/>
        <v>6.8853261948835423</v>
      </c>
      <c r="L54" s="29">
        <f t="shared" si="5"/>
        <v>68.615421428571423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791000</v>
      </c>
      <c r="E55" s="72">
        <v>0</v>
      </c>
      <c r="F55" s="72">
        <v>791000</v>
      </c>
      <c r="G55" s="72">
        <v>191599.8</v>
      </c>
      <c r="H55" s="72">
        <v>0</v>
      </c>
      <c r="I55" s="72">
        <v>191599.8</v>
      </c>
      <c r="J55" s="29">
        <f t="shared" si="3"/>
        <v>24.222477876106193</v>
      </c>
      <c r="K55" s="29" t="e">
        <f t="shared" si="4"/>
        <v>#DIV/0!</v>
      </c>
      <c r="L55" s="29">
        <f t="shared" si="5"/>
        <v>24.222477876106193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12356200</v>
      </c>
      <c r="F58" s="62">
        <f t="shared" si="16"/>
        <v>5772200</v>
      </c>
      <c r="G58" s="62">
        <f t="shared" si="16"/>
        <v>0</v>
      </c>
      <c r="H58" s="62">
        <f t="shared" si="16"/>
        <v>8176000</v>
      </c>
      <c r="I58" s="62">
        <f t="shared" si="16"/>
        <v>3834122.3</v>
      </c>
      <c r="J58" s="62" t="e">
        <f t="shared" si="3"/>
        <v>#DIV/0!</v>
      </c>
      <c r="K58" s="62">
        <f t="shared" si="4"/>
        <v>66.169210598727773</v>
      </c>
      <c r="L58" s="62">
        <f t="shared" si="5"/>
        <v>66.423933682131604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12356200</v>
      </c>
      <c r="F59" s="72">
        <v>5772200</v>
      </c>
      <c r="G59" s="72"/>
      <c r="H59" s="72">
        <v>8176000</v>
      </c>
      <c r="I59" s="72">
        <v>3834122.3</v>
      </c>
      <c r="J59" s="29" t="e">
        <f t="shared" si="3"/>
        <v>#DIV/0!</v>
      </c>
      <c r="K59" s="29">
        <f t="shared" si="4"/>
        <v>66.169210598727773</v>
      </c>
      <c r="L59" s="29">
        <f t="shared" si="5"/>
        <v>66.423933682131604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-26958958.549999952</v>
      </c>
      <c r="E61" s="45">
        <f>Доходы!E9-Расходы!E7</f>
        <v>-14659658.519999981</v>
      </c>
      <c r="F61" s="45">
        <f>Доходы!F9-Расходы!F7</f>
        <v>-12303534.030000001</v>
      </c>
      <c r="G61" s="45">
        <f>Доходы!G9-Расходы!G7</f>
        <v>-4552187.5500000119</v>
      </c>
      <c r="H61" s="45">
        <f>Доходы!H9-Расходы!H7</f>
        <v>-5668101.2099999785</v>
      </c>
      <c r="I61" s="45">
        <f>Доходы!I9-Расходы!I7</f>
        <v>1115913.6599999964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36" sqref="I36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15418792.550000001</v>
      </c>
      <c r="E7" s="22">
        <f>E9+E20</f>
        <v>14659658.52</v>
      </c>
      <c r="F7" s="29">
        <v>-452799.97</v>
      </c>
      <c r="G7" s="22">
        <f>G9+G20</f>
        <v>4552187.55</v>
      </c>
      <c r="H7" s="22">
        <f>H9+H20</f>
        <v>5668101.21</v>
      </c>
      <c r="I7" s="22">
        <f>I9+I20</f>
        <v>-1115913.6599999999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-2450000</v>
      </c>
      <c r="H9" s="29">
        <v>-2450000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-2450000</v>
      </c>
      <c r="H14" s="29">
        <v>-2450000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-2450000</v>
      </c>
      <c r="H15" s="29">
        <v>-2450000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-2450000</v>
      </c>
      <c r="H16" s="29">
        <v>-2450000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-2450000</v>
      </c>
      <c r="H17" s="29">
        <v>-2450000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13795792.550000001</v>
      </c>
      <c r="E20" s="29">
        <v>13036658.52</v>
      </c>
      <c r="F20" s="29">
        <v>12303534.029999999</v>
      </c>
      <c r="G20" s="29">
        <v>7002187.5499999998</v>
      </c>
      <c r="H20" s="29">
        <v>8118101.21</v>
      </c>
      <c r="I20" s="29">
        <v>-1115913.6599999999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13795792.550000001</v>
      </c>
      <c r="E21" s="29">
        <v>13036658.52</v>
      </c>
      <c r="F21" s="29">
        <v>12303534.029999999</v>
      </c>
      <c r="G21" s="29">
        <v>7002187.5499999998</v>
      </c>
      <c r="H21" s="29">
        <v>8118101.21</v>
      </c>
      <c r="I21" s="29">
        <v>-1115913.6599999999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-450114566</v>
      </c>
      <c r="E22" s="29">
        <v>-375321700</v>
      </c>
      <c r="F22" s="29">
        <v>-74792866</v>
      </c>
      <c r="G22" s="22">
        <f>G23</f>
        <v>-294092632.50999999</v>
      </c>
      <c r="H22" s="22">
        <v>-256906062.38999999</v>
      </c>
      <c r="I22" s="22">
        <v>-37186570.119999997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-450114566</v>
      </c>
      <c r="E23" s="29">
        <v>-375321700</v>
      </c>
      <c r="F23" s="29">
        <v>-74792866</v>
      </c>
      <c r="G23" s="22">
        <f>G24</f>
        <v>-294092632.50999999</v>
      </c>
      <c r="H23" s="22">
        <v>-256906062.38999999</v>
      </c>
      <c r="I23" s="22">
        <v>-37186570.119999997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-450114566</v>
      </c>
      <c r="E24" s="29">
        <v>-375321700</v>
      </c>
      <c r="F24" s="29">
        <v>-74792866</v>
      </c>
      <c r="G24" s="22">
        <f>G25+G26</f>
        <v>-294092632.50999999</v>
      </c>
      <c r="H24" s="22">
        <v>-256906062.38999999</v>
      </c>
      <c r="I24" s="22">
        <v>-37186570.119999997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-375321700</v>
      </c>
      <c r="E25" s="29">
        <v>-375321700</v>
      </c>
      <c r="F25" s="29"/>
      <c r="G25" s="22">
        <v>-256906062.38999999</v>
      </c>
      <c r="H25" s="22">
        <v>-256906062.38999999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-74792866</v>
      </c>
      <c r="E26" s="29" t="s">
        <v>21</v>
      </c>
      <c r="F26" s="29">
        <v>-74792866</v>
      </c>
      <c r="G26" s="22">
        <v>-37186570.119999997</v>
      </c>
      <c r="H26" s="22" t="s">
        <v>21</v>
      </c>
      <c r="I26" s="22">
        <v>-37186570.119999997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475454758.54999995</v>
      </c>
      <c r="E27" s="29">
        <v>388358358.51999998</v>
      </c>
      <c r="F27" s="29">
        <v>87096400.030000001</v>
      </c>
      <c r="G27" s="22">
        <f>G28</f>
        <v>301094820.06</v>
      </c>
      <c r="H27" s="22">
        <v>265024163.59999999</v>
      </c>
      <c r="I27" s="22">
        <v>36070656.460000001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475454758.54999995</v>
      </c>
      <c r="E28" s="29">
        <v>388358358.51999998</v>
      </c>
      <c r="F28" s="29">
        <v>87096400.030000001</v>
      </c>
      <c r="G28" s="22">
        <f>G29</f>
        <v>301094820.06</v>
      </c>
      <c r="H28" s="22">
        <v>265024163.59999999</v>
      </c>
      <c r="I28" s="22">
        <v>36070656.460000001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475454758.54999995</v>
      </c>
      <c r="E29" s="29">
        <v>388358358.51999998</v>
      </c>
      <c r="F29" s="29">
        <v>87096400.030000001</v>
      </c>
      <c r="G29" s="22">
        <f>G30+G31</f>
        <v>301094820.06</v>
      </c>
      <c r="H29" s="22">
        <v>265024163.59999999</v>
      </c>
      <c r="I29" s="22">
        <v>36070656.460000001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388358358.51999998</v>
      </c>
      <c r="E30" s="29">
        <v>388358358.51999998</v>
      </c>
      <c r="F30" s="29" t="s">
        <v>21</v>
      </c>
      <c r="G30" s="22">
        <v>265024163.59999999</v>
      </c>
      <c r="H30" s="22">
        <v>265024163.59999999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87096400.030000001</v>
      </c>
      <c r="E31" s="29" t="s">
        <v>21</v>
      </c>
      <c r="F31" s="29">
        <v>87096400.030000001</v>
      </c>
      <c r="G31" s="22">
        <v>36070656.460000001</v>
      </c>
      <c r="H31" s="22" t="s">
        <v>21</v>
      </c>
      <c r="I31" s="22">
        <v>36070656.460000001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2018-09-17T05:22:40Z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